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vhvhandbal.sharepoint.com/sites/VHV-SP/VHVData/Algemeen/VHV/Kwaliteit/Standaard documenten/Medewerkers en personeel/"/>
    </mc:Choice>
  </mc:AlternateContent>
  <xr:revisionPtr revIDLastSave="1040" documentId="13_ncr:1_{64507A01-92F9-475F-B5BD-F241B9ACED5C}" xr6:coauthVersionLast="47" xr6:coauthVersionMax="47" xr10:uidLastSave="{41DEE024-33D2-4097-A315-0744D82FCDE6}"/>
  <bookViews>
    <workbookView xWindow="-108" yWindow="-108" windowWidth="23256" windowHeight="12576" xr2:uid="{AB336DFB-FF70-48AA-9FE5-8689683AB4A8}"/>
  </bookViews>
  <sheets>
    <sheet name="Personalia en overzicht" sheetId="3" r:id="rId1"/>
    <sheet name="JAN" sheetId="1" r:id="rId2"/>
    <sheet name="FEB" sheetId="16" r:id="rId3"/>
    <sheet name="MAA" sheetId="17" r:id="rId4"/>
    <sheet name="APR" sheetId="18" r:id="rId5"/>
    <sheet name="MEI" sheetId="19" r:id="rId6"/>
    <sheet name="JUN" sheetId="20" r:id="rId7"/>
    <sheet name="JUL" sheetId="21" r:id="rId8"/>
    <sheet name="AUG" sheetId="22" r:id="rId9"/>
    <sheet name="SEP" sheetId="23" r:id="rId10"/>
    <sheet name="OKT" sheetId="24" r:id="rId11"/>
    <sheet name="NOV" sheetId="25" r:id="rId12"/>
    <sheet name="DEC" sheetId="26" r:id="rId13"/>
    <sheet name="Lijsten" sheetId="15" r:id="rId14"/>
  </sheets>
  <definedNames>
    <definedName name="_xlnm.Print_Area" localSheetId="4">APR!$A$1:$K$41</definedName>
    <definedName name="_xlnm.Print_Area" localSheetId="8">AUG!$A$1:$K$41</definedName>
    <definedName name="_xlnm.Print_Area" localSheetId="12">DEC!$A$1:$K$41</definedName>
    <definedName name="_xlnm.Print_Area" localSheetId="2">FEB!$A$1:$K$41</definedName>
    <definedName name="_xlnm.Print_Area" localSheetId="1">JAN!$A$1:$K$41</definedName>
    <definedName name="_xlnm.Print_Area" localSheetId="7">JUL!$A$1:$K$41</definedName>
    <definedName name="_xlnm.Print_Area" localSheetId="6">JUN!$A$1:$K$41</definedName>
    <definedName name="_xlnm.Print_Area" localSheetId="3">MAA!$A$1:$K$41</definedName>
    <definedName name="_xlnm.Print_Area" localSheetId="5">MEI!$A$1:$K$41</definedName>
    <definedName name="_xlnm.Print_Area" localSheetId="11">NOV!$A$1:$K$41</definedName>
    <definedName name="_xlnm.Print_Area" localSheetId="10">OKT!$A$1:$K$41</definedName>
    <definedName name="_xlnm.Print_Area" localSheetId="0">'Personalia en overzicht'!$A$1:$F$53</definedName>
    <definedName name="_xlnm.Print_Area" localSheetId="9">SEP!$A$1:$K$41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3" l="1"/>
  <c r="E33" i="3"/>
  <c r="E34" i="3"/>
  <c r="E35" i="3"/>
  <c r="E36" i="3"/>
  <c r="E37" i="3"/>
  <c r="E38" i="3"/>
  <c r="E39" i="3"/>
  <c r="E40" i="3"/>
  <c r="E41" i="3"/>
  <c r="E32" i="3"/>
  <c r="E31" i="3"/>
  <c r="F8" i="17"/>
  <c r="C33" i="3" s="1"/>
  <c r="F8" i="18"/>
  <c r="F8" i="19"/>
  <c r="C35" i="3" s="1"/>
  <c r="F8" i="20"/>
  <c r="C36" i="3" s="1"/>
  <c r="F8" i="21"/>
  <c r="C37" i="3" s="1"/>
  <c r="F8" i="22"/>
  <c r="C38" i="3" s="1"/>
  <c r="F8" i="23"/>
  <c r="C39" i="3" s="1"/>
  <c r="F8" i="24"/>
  <c r="C40" i="3" s="1"/>
  <c r="F8" i="25"/>
  <c r="C41" i="3" s="1"/>
  <c r="F8" i="26"/>
  <c r="C42" i="3" s="1"/>
  <c r="F8" i="16"/>
  <c r="C32" i="3" s="1"/>
  <c r="C34" i="3"/>
  <c r="F8" i="1"/>
  <c r="C31" i="3" s="1"/>
  <c r="N11" i="1"/>
  <c r="O11" i="1"/>
  <c r="P11" i="1"/>
  <c r="Q11" i="1"/>
  <c r="R11" i="1"/>
  <c r="S11" i="1"/>
  <c r="T11" i="1"/>
  <c r="U11" i="1"/>
  <c r="Y11" i="1"/>
  <c r="Z11" i="1"/>
  <c r="AA11" i="1"/>
  <c r="AB11" i="1"/>
  <c r="N12" i="1"/>
  <c r="O12" i="1"/>
  <c r="P12" i="1"/>
  <c r="Q12" i="1"/>
  <c r="R12" i="1"/>
  <c r="S12" i="1"/>
  <c r="T12" i="1"/>
  <c r="U12" i="1"/>
  <c r="Y12" i="1"/>
  <c r="Z12" i="1"/>
  <c r="AA12" i="1"/>
  <c r="AB12" i="1"/>
  <c r="N13" i="1"/>
  <c r="O13" i="1"/>
  <c r="P13" i="1"/>
  <c r="Q13" i="1"/>
  <c r="R13" i="1"/>
  <c r="S13" i="1"/>
  <c r="T13" i="1"/>
  <c r="U13" i="1"/>
  <c r="Y13" i="1"/>
  <c r="Z13" i="1"/>
  <c r="AA13" i="1"/>
  <c r="AB13" i="1"/>
  <c r="N14" i="1"/>
  <c r="O14" i="1"/>
  <c r="P14" i="1"/>
  <c r="Q14" i="1"/>
  <c r="R14" i="1"/>
  <c r="S14" i="1"/>
  <c r="T14" i="1"/>
  <c r="U14" i="1"/>
  <c r="Y14" i="1"/>
  <c r="Z14" i="1"/>
  <c r="AA14" i="1"/>
  <c r="AB14" i="1"/>
  <c r="N15" i="1"/>
  <c r="O15" i="1"/>
  <c r="P15" i="1"/>
  <c r="Q15" i="1"/>
  <c r="R15" i="1"/>
  <c r="S15" i="1"/>
  <c r="T15" i="1"/>
  <c r="U15" i="1"/>
  <c r="Y15" i="1"/>
  <c r="Z15" i="1"/>
  <c r="AA15" i="1"/>
  <c r="AB15" i="1"/>
  <c r="N16" i="1"/>
  <c r="O16" i="1"/>
  <c r="P16" i="1"/>
  <c r="Q16" i="1"/>
  <c r="R16" i="1"/>
  <c r="S16" i="1"/>
  <c r="T16" i="1"/>
  <c r="U16" i="1"/>
  <c r="Y16" i="1"/>
  <c r="Z16" i="1"/>
  <c r="AA16" i="1"/>
  <c r="AB16" i="1"/>
  <c r="N17" i="1"/>
  <c r="O17" i="1"/>
  <c r="P17" i="1"/>
  <c r="Q17" i="1"/>
  <c r="R17" i="1"/>
  <c r="S17" i="1"/>
  <c r="T17" i="1"/>
  <c r="U17" i="1"/>
  <c r="Y17" i="1"/>
  <c r="Z17" i="1"/>
  <c r="AA17" i="1"/>
  <c r="AB17" i="1"/>
  <c r="N18" i="1"/>
  <c r="O18" i="1"/>
  <c r="P18" i="1"/>
  <c r="Q18" i="1"/>
  <c r="R18" i="1"/>
  <c r="S18" i="1"/>
  <c r="T18" i="1"/>
  <c r="U18" i="1"/>
  <c r="Y18" i="1"/>
  <c r="Z18" i="1"/>
  <c r="AA18" i="1"/>
  <c r="AB18" i="1"/>
  <c r="N19" i="1"/>
  <c r="O19" i="1"/>
  <c r="P19" i="1"/>
  <c r="Q19" i="1"/>
  <c r="R19" i="1"/>
  <c r="S19" i="1"/>
  <c r="T19" i="1"/>
  <c r="U19" i="1"/>
  <c r="Y19" i="1"/>
  <c r="Z19" i="1"/>
  <c r="AA19" i="1"/>
  <c r="AB19" i="1"/>
  <c r="N20" i="1"/>
  <c r="O20" i="1"/>
  <c r="P20" i="1"/>
  <c r="Q20" i="1"/>
  <c r="R20" i="1"/>
  <c r="S20" i="1"/>
  <c r="T20" i="1"/>
  <c r="U20" i="1"/>
  <c r="Y20" i="1"/>
  <c r="Z20" i="1"/>
  <c r="AA20" i="1"/>
  <c r="AB20" i="1"/>
  <c r="N21" i="1"/>
  <c r="O21" i="1"/>
  <c r="P21" i="1"/>
  <c r="Q21" i="1"/>
  <c r="R21" i="1"/>
  <c r="S21" i="1"/>
  <c r="T21" i="1"/>
  <c r="U21" i="1"/>
  <c r="Y21" i="1"/>
  <c r="Z21" i="1"/>
  <c r="AA21" i="1"/>
  <c r="AB21" i="1"/>
  <c r="N22" i="1"/>
  <c r="O22" i="1"/>
  <c r="P22" i="1"/>
  <c r="Q22" i="1"/>
  <c r="R22" i="1"/>
  <c r="S22" i="1"/>
  <c r="T22" i="1"/>
  <c r="U22" i="1"/>
  <c r="Y22" i="1"/>
  <c r="Z22" i="1"/>
  <c r="AA22" i="1"/>
  <c r="AB22" i="1"/>
  <c r="N23" i="1"/>
  <c r="O23" i="1"/>
  <c r="P23" i="1"/>
  <c r="Q23" i="1"/>
  <c r="R23" i="1"/>
  <c r="S23" i="1"/>
  <c r="T23" i="1"/>
  <c r="U23" i="1"/>
  <c r="Y23" i="1"/>
  <c r="Z23" i="1"/>
  <c r="AA23" i="1"/>
  <c r="AB23" i="1"/>
  <c r="N24" i="1"/>
  <c r="O24" i="1"/>
  <c r="P24" i="1"/>
  <c r="Q24" i="1"/>
  <c r="R24" i="1"/>
  <c r="S24" i="1"/>
  <c r="T24" i="1"/>
  <c r="U24" i="1"/>
  <c r="Y24" i="1"/>
  <c r="Z24" i="1"/>
  <c r="AA24" i="1"/>
  <c r="AB24" i="1"/>
  <c r="N25" i="1"/>
  <c r="O25" i="1"/>
  <c r="P25" i="1"/>
  <c r="Q25" i="1"/>
  <c r="R25" i="1"/>
  <c r="S25" i="1"/>
  <c r="T25" i="1"/>
  <c r="U25" i="1"/>
  <c r="Y25" i="1"/>
  <c r="Z25" i="1"/>
  <c r="AA25" i="1"/>
  <c r="AB25" i="1"/>
  <c r="N26" i="1"/>
  <c r="O26" i="1"/>
  <c r="P26" i="1"/>
  <c r="Q26" i="1"/>
  <c r="R26" i="1"/>
  <c r="S26" i="1"/>
  <c r="T26" i="1"/>
  <c r="U26" i="1"/>
  <c r="Y26" i="1"/>
  <c r="Z26" i="1"/>
  <c r="AA26" i="1"/>
  <c r="AB26" i="1"/>
  <c r="N27" i="1"/>
  <c r="O27" i="1"/>
  <c r="P27" i="1"/>
  <c r="Q27" i="1"/>
  <c r="R27" i="1"/>
  <c r="S27" i="1"/>
  <c r="T27" i="1"/>
  <c r="U27" i="1"/>
  <c r="Y27" i="1"/>
  <c r="Z27" i="1"/>
  <c r="AA27" i="1"/>
  <c r="AB27" i="1"/>
  <c r="N28" i="1"/>
  <c r="O28" i="1"/>
  <c r="P28" i="1"/>
  <c r="Q28" i="1"/>
  <c r="R28" i="1"/>
  <c r="S28" i="1"/>
  <c r="T28" i="1"/>
  <c r="U28" i="1"/>
  <c r="Y28" i="1"/>
  <c r="Z28" i="1"/>
  <c r="AA28" i="1"/>
  <c r="AB28" i="1"/>
  <c r="N29" i="1"/>
  <c r="O29" i="1"/>
  <c r="P29" i="1"/>
  <c r="Q29" i="1"/>
  <c r="R29" i="1"/>
  <c r="S29" i="1"/>
  <c r="T29" i="1"/>
  <c r="U29" i="1"/>
  <c r="Y29" i="1"/>
  <c r="Z29" i="1"/>
  <c r="AA29" i="1"/>
  <c r="AB29" i="1"/>
  <c r="N30" i="1"/>
  <c r="O30" i="1"/>
  <c r="P30" i="1"/>
  <c r="Q30" i="1"/>
  <c r="R30" i="1"/>
  <c r="S30" i="1"/>
  <c r="T30" i="1"/>
  <c r="U30" i="1"/>
  <c r="Y30" i="1"/>
  <c r="Z30" i="1"/>
  <c r="AA30" i="1"/>
  <c r="AB30" i="1"/>
  <c r="N31" i="1"/>
  <c r="O31" i="1"/>
  <c r="P31" i="1"/>
  <c r="Q31" i="1"/>
  <c r="R31" i="1"/>
  <c r="S31" i="1"/>
  <c r="T31" i="1"/>
  <c r="U31" i="1"/>
  <c r="Y31" i="1"/>
  <c r="Z31" i="1"/>
  <c r="AA31" i="1"/>
  <c r="AB31" i="1"/>
  <c r="N32" i="1"/>
  <c r="O32" i="1"/>
  <c r="P32" i="1"/>
  <c r="Q32" i="1"/>
  <c r="R32" i="1"/>
  <c r="S32" i="1"/>
  <c r="T32" i="1"/>
  <c r="U32" i="1"/>
  <c r="Y32" i="1"/>
  <c r="Z32" i="1"/>
  <c r="AA32" i="1"/>
  <c r="AB32" i="1"/>
  <c r="N33" i="1"/>
  <c r="O33" i="1"/>
  <c r="P33" i="1"/>
  <c r="Q33" i="1"/>
  <c r="R33" i="1"/>
  <c r="S33" i="1"/>
  <c r="T33" i="1"/>
  <c r="U33" i="1"/>
  <c r="Y33" i="1"/>
  <c r="Z33" i="1"/>
  <c r="AA33" i="1"/>
  <c r="AB33" i="1"/>
  <c r="N34" i="1"/>
  <c r="O34" i="1"/>
  <c r="P34" i="1"/>
  <c r="Q34" i="1"/>
  <c r="R34" i="1"/>
  <c r="S34" i="1"/>
  <c r="T34" i="1"/>
  <c r="U34" i="1"/>
  <c r="Y34" i="1"/>
  <c r="Z34" i="1"/>
  <c r="AA34" i="1"/>
  <c r="AB34" i="1"/>
  <c r="N35" i="1"/>
  <c r="O35" i="1"/>
  <c r="P35" i="1"/>
  <c r="Q35" i="1"/>
  <c r="R35" i="1"/>
  <c r="S35" i="1"/>
  <c r="T35" i="1"/>
  <c r="U35" i="1"/>
  <c r="Y35" i="1"/>
  <c r="Z35" i="1"/>
  <c r="AA35" i="1"/>
  <c r="AB35" i="1"/>
  <c r="N36" i="1"/>
  <c r="O36" i="1"/>
  <c r="P36" i="1"/>
  <c r="Q36" i="1"/>
  <c r="R36" i="1"/>
  <c r="S36" i="1"/>
  <c r="T36" i="1"/>
  <c r="U36" i="1"/>
  <c r="Y36" i="1"/>
  <c r="Z36" i="1"/>
  <c r="AA36" i="1"/>
  <c r="AB36" i="1"/>
  <c r="N37" i="1"/>
  <c r="O37" i="1"/>
  <c r="P37" i="1"/>
  <c r="Q37" i="1"/>
  <c r="R37" i="1"/>
  <c r="S37" i="1"/>
  <c r="T37" i="1"/>
  <c r="U37" i="1"/>
  <c r="Y37" i="1"/>
  <c r="Z37" i="1"/>
  <c r="AA37" i="1"/>
  <c r="AB37" i="1"/>
  <c r="N38" i="1"/>
  <c r="O38" i="1"/>
  <c r="P38" i="1"/>
  <c r="Q38" i="1"/>
  <c r="R38" i="1"/>
  <c r="S38" i="1"/>
  <c r="T38" i="1"/>
  <c r="U38" i="1"/>
  <c r="Y38" i="1"/>
  <c r="Z38" i="1"/>
  <c r="AA38" i="1"/>
  <c r="AB38" i="1"/>
  <c r="N39" i="1"/>
  <c r="O39" i="1"/>
  <c r="P39" i="1"/>
  <c r="Q39" i="1"/>
  <c r="R39" i="1"/>
  <c r="S39" i="1"/>
  <c r="T39" i="1"/>
  <c r="U39" i="1"/>
  <c r="Y39" i="1"/>
  <c r="Z39" i="1"/>
  <c r="AA39" i="1"/>
  <c r="AB39" i="1"/>
  <c r="N40" i="1"/>
  <c r="O40" i="1"/>
  <c r="P40" i="1"/>
  <c r="Q40" i="1"/>
  <c r="R40" i="1"/>
  <c r="S40" i="1"/>
  <c r="T40" i="1"/>
  <c r="U40" i="1"/>
  <c r="Y40" i="1"/>
  <c r="Z40" i="1"/>
  <c r="AA40" i="1"/>
  <c r="AB40" i="1"/>
  <c r="L41" i="1"/>
  <c r="N41" i="1"/>
  <c r="O41" i="1"/>
  <c r="P41" i="1"/>
  <c r="Q41" i="1"/>
  <c r="R41" i="1"/>
  <c r="S41" i="1"/>
  <c r="T41" i="1"/>
  <c r="U41" i="1"/>
  <c r="Y41" i="1"/>
  <c r="Z41" i="1"/>
  <c r="AA41" i="1"/>
  <c r="AB41" i="1"/>
  <c r="K12" i="1"/>
  <c r="L12" i="1" s="1"/>
  <c r="K13" i="1"/>
  <c r="L13" i="1" s="1"/>
  <c r="K14" i="1"/>
  <c r="L14" i="1" s="1"/>
  <c r="K15" i="1"/>
  <c r="L15" i="1" s="1"/>
  <c r="K16" i="1"/>
  <c r="L16" i="1" s="1"/>
  <c r="K17" i="1"/>
  <c r="L17" i="1" s="1"/>
  <c r="K18" i="1"/>
  <c r="L18" i="1" s="1"/>
  <c r="K19" i="1"/>
  <c r="L19" i="1" s="1"/>
  <c r="K20" i="1"/>
  <c r="L20" i="1" s="1"/>
  <c r="K21" i="1"/>
  <c r="L21" i="1" s="1"/>
  <c r="K22" i="1"/>
  <c r="L22" i="1" s="1"/>
  <c r="K23" i="1"/>
  <c r="L23" i="1" s="1"/>
  <c r="K24" i="1"/>
  <c r="L24" i="1" s="1"/>
  <c r="K25" i="1"/>
  <c r="L25" i="1" s="1"/>
  <c r="K26" i="1"/>
  <c r="L26" i="1" s="1"/>
  <c r="K27" i="1"/>
  <c r="L27" i="1" s="1"/>
  <c r="K28" i="1"/>
  <c r="L28" i="1" s="1"/>
  <c r="K29" i="1"/>
  <c r="L29" i="1" s="1"/>
  <c r="K30" i="1"/>
  <c r="L30" i="1" s="1"/>
  <c r="K31" i="1"/>
  <c r="L31" i="1" s="1"/>
  <c r="K32" i="1"/>
  <c r="L32" i="1" s="1"/>
  <c r="K33" i="1"/>
  <c r="L33" i="1" s="1"/>
  <c r="K34" i="1"/>
  <c r="L34" i="1" s="1"/>
  <c r="K35" i="1"/>
  <c r="L35" i="1" s="1"/>
  <c r="K36" i="1"/>
  <c r="L36" i="1" s="1"/>
  <c r="K37" i="1"/>
  <c r="L37" i="1" s="1"/>
  <c r="K38" i="1"/>
  <c r="L38" i="1" s="1"/>
  <c r="K39" i="1"/>
  <c r="L39" i="1" s="1"/>
  <c r="K40" i="1"/>
  <c r="L40" i="1" s="1"/>
  <c r="K41" i="1"/>
  <c r="K12" i="16"/>
  <c r="K13" i="16"/>
  <c r="K14" i="16"/>
  <c r="K15" i="16"/>
  <c r="K16" i="16"/>
  <c r="K17" i="16"/>
  <c r="K18" i="16"/>
  <c r="K19" i="16"/>
  <c r="K20" i="16"/>
  <c r="K21" i="16"/>
  <c r="K22" i="16"/>
  <c r="K23" i="16"/>
  <c r="K24" i="16"/>
  <c r="K25" i="16"/>
  <c r="K26" i="16"/>
  <c r="K27" i="16"/>
  <c r="K28" i="16"/>
  <c r="K29" i="16"/>
  <c r="K30" i="16"/>
  <c r="K31" i="16"/>
  <c r="K32" i="16"/>
  <c r="K33" i="16"/>
  <c r="K34" i="16"/>
  <c r="K35" i="16"/>
  <c r="K36" i="16"/>
  <c r="K37" i="16"/>
  <c r="K38" i="16"/>
  <c r="K39" i="16"/>
  <c r="K40" i="16"/>
  <c r="K41" i="16"/>
  <c r="K12" i="17"/>
  <c r="K13" i="17"/>
  <c r="K14" i="17"/>
  <c r="K15" i="17"/>
  <c r="K16" i="17"/>
  <c r="K17" i="17"/>
  <c r="K18" i="17"/>
  <c r="K19" i="17"/>
  <c r="K20" i="17"/>
  <c r="K21" i="17"/>
  <c r="K22" i="17"/>
  <c r="K23" i="17"/>
  <c r="K24" i="17"/>
  <c r="K25" i="17"/>
  <c r="K26" i="17"/>
  <c r="K27" i="17"/>
  <c r="K28" i="17"/>
  <c r="K29" i="17"/>
  <c r="K30" i="17"/>
  <c r="K31" i="17"/>
  <c r="K32" i="17"/>
  <c r="K33" i="17"/>
  <c r="K34" i="17"/>
  <c r="K35" i="17"/>
  <c r="K36" i="17"/>
  <c r="K37" i="17"/>
  <c r="K38" i="17"/>
  <c r="K39" i="17"/>
  <c r="K40" i="17"/>
  <c r="K41" i="17"/>
  <c r="K12" i="18"/>
  <c r="K13" i="18"/>
  <c r="K14" i="18"/>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12" i="19"/>
  <c r="K13" i="19"/>
  <c r="K14" i="19"/>
  <c r="K15" i="19"/>
  <c r="K16" i="19"/>
  <c r="K17" i="19"/>
  <c r="K18" i="19"/>
  <c r="K19" i="19"/>
  <c r="K20" i="19"/>
  <c r="K21" i="19"/>
  <c r="K22" i="19"/>
  <c r="K23" i="19"/>
  <c r="K24" i="19"/>
  <c r="K25" i="19"/>
  <c r="K26" i="19"/>
  <c r="K27" i="19"/>
  <c r="K28" i="19"/>
  <c r="K29" i="19"/>
  <c r="K30" i="19"/>
  <c r="K31" i="19"/>
  <c r="K32" i="19"/>
  <c r="K33" i="19"/>
  <c r="K34" i="19"/>
  <c r="K35" i="19"/>
  <c r="K36" i="19"/>
  <c r="K37" i="19"/>
  <c r="K38" i="19"/>
  <c r="K39" i="19"/>
  <c r="K40" i="19"/>
  <c r="K41" i="19"/>
  <c r="K12" i="20"/>
  <c r="K13" i="20"/>
  <c r="K14" i="20"/>
  <c r="K15" i="20"/>
  <c r="K16" i="20"/>
  <c r="K17" i="20"/>
  <c r="K18" i="20"/>
  <c r="K19" i="20"/>
  <c r="K20" i="20"/>
  <c r="K21" i="20"/>
  <c r="K22" i="20"/>
  <c r="K23" i="20"/>
  <c r="K24" i="20"/>
  <c r="K25" i="20"/>
  <c r="K26" i="20"/>
  <c r="K27" i="20"/>
  <c r="K28" i="20"/>
  <c r="K29" i="20"/>
  <c r="K30" i="20"/>
  <c r="K31" i="20"/>
  <c r="K32" i="20"/>
  <c r="K33" i="20"/>
  <c r="K34" i="20"/>
  <c r="K35" i="20"/>
  <c r="K36" i="20"/>
  <c r="K37" i="20"/>
  <c r="K38" i="20"/>
  <c r="K39" i="20"/>
  <c r="K40" i="20"/>
  <c r="K41" i="20"/>
  <c r="K12" i="21"/>
  <c r="K13" i="21"/>
  <c r="K14" i="21"/>
  <c r="K15" i="21"/>
  <c r="K16" i="21"/>
  <c r="K17" i="21"/>
  <c r="K18" i="21"/>
  <c r="K19" i="21"/>
  <c r="K20" i="21"/>
  <c r="K21" i="21"/>
  <c r="K22" i="21"/>
  <c r="K23" i="21"/>
  <c r="K24" i="21"/>
  <c r="K25" i="21"/>
  <c r="K26" i="21"/>
  <c r="K27" i="21"/>
  <c r="K28" i="21"/>
  <c r="K29" i="21"/>
  <c r="K30" i="21"/>
  <c r="K31" i="21"/>
  <c r="K32" i="21"/>
  <c r="K33" i="21"/>
  <c r="K34" i="21"/>
  <c r="K35" i="21"/>
  <c r="K36" i="21"/>
  <c r="K37" i="21"/>
  <c r="K38" i="21"/>
  <c r="K39" i="21"/>
  <c r="K40" i="21"/>
  <c r="K41" i="21"/>
  <c r="K12" i="22"/>
  <c r="K13" i="22"/>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12" i="23"/>
  <c r="K13" i="23"/>
  <c r="K14" i="23"/>
  <c r="K15" i="23"/>
  <c r="K16" i="23"/>
  <c r="K17" i="23"/>
  <c r="K18" i="23"/>
  <c r="K19" i="23"/>
  <c r="K20" i="23"/>
  <c r="K21" i="23"/>
  <c r="K22" i="23"/>
  <c r="K23" i="23"/>
  <c r="K24" i="23"/>
  <c r="K25" i="23"/>
  <c r="K26" i="23"/>
  <c r="K27" i="23"/>
  <c r="K28" i="23"/>
  <c r="K29" i="23"/>
  <c r="K30" i="23"/>
  <c r="K31" i="23"/>
  <c r="K32" i="23"/>
  <c r="K33" i="23"/>
  <c r="K34" i="23"/>
  <c r="K35" i="23"/>
  <c r="K36" i="23"/>
  <c r="K37" i="23"/>
  <c r="K38" i="23"/>
  <c r="K39" i="23"/>
  <c r="K40" i="23"/>
  <c r="K41" i="23"/>
  <c r="K12" i="24"/>
  <c r="K13" i="24"/>
  <c r="K14" i="24"/>
  <c r="K15" i="24"/>
  <c r="K16" i="24"/>
  <c r="K17" i="24"/>
  <c r="K18" i="24"/>
  <c r="K19" i="24"/>
  <c r="K20" i="24"/>
  <c r="K21" i="24"/>
  <c r="K22" i="24"/>
  <c r="K23" i="24"/>
  <c r="K24" i="24"/>
  <c r="K25" i="24"/>
  <c r="K26" i="24"/>
  <c r="K27" i="24"/>
  <c r="K28" i="24"/>
  <c r="K29" i="24"/>
  <c r="K30" i="24"/>
  <c r="K31" i="24"/>
  <c r="K32" i="24"/>
  <c r="K33" i="24"/>
  <c r="K34" i="24"/>
  <c r="K35" i="24"/>
  <c r="K36" i="24"/>
  <c r="K37" i="24"/>
  <c r="K38" i="24"/>
  <c r="K39" i="24"/>
  <c r="K40" i="24"/>
  <c r="K41" i="24"/>
  <c r="K12" i="25"/>
  <c r="K13" i="25"/>
  <c r="K14" i="25"/>
  <c r="K15" i="25"/>
  <c r="K16" i="25"/>
  <c r="K17" i="25"/>
  <c r="K18" i="25"/>
  <c r="K19" i="25"/>
  <c r="K20" i="25"/>
  <c r="K21" i="25"/>
  <c r="K22" i="25"/>
  <c r="K23" i="25"/>
  <c r="K24" i="25"/>
  <c r="K25" i="25"/>
  <c r="K26" i="25"/>
  <c r="K27" i="25"/>
  <c r="K28" i="25"/>
  <c r="K29" i="25"/>
  <c r="K30" i="25"/>
  <c r="K31" i="25"/>
  <c r="K32" i="25"/>
  <c r="K33" i="25"/>
  <c r="K34" i="25"/>
  <c r="K35" i="25"/>
  <c r="K36" i="25"/>
  <c r="K37" i="25"/>
  <c r="K38" i="25"/>
  <c r="K39" i="25"/>
  <c r="K40" i="25"/>
  <c r="K41" i="25"/>
  <c r="K12" i="26"/>
  <c r="K13" i="26"/>
  <c r="K14" i="26"/>
  <c r="K15" i="26"/>
  <c r="K16" i="26"/>
  <c r="K17" i="26"/>
  <c r="K18" i="26"/>
  <c r="K19" i="26"/>
  <c r="K20" i="26"/>
  <c r="K21" i="26"/>
  <c r="K22" i="26"/>
  <c r="K23" i="26"/>
  <c r="K24" i="26"/>
  <c r="K25" i="26"/>
  <c r="K26" i="26"/>
  <c r="K27" i="26"/>
  <c r="K28" i="26"/>
  <c r="K29" i="26"/>
  <c r="K30" i="26"/>
  <c r="K31" i="26"/>
  <c r="K32" i="26"/>
  <c r="K33" i="26"/>
  <c r="K34" i="26"/>
  <c r="K35" i="26"/>
  <c r="K36" i="26"/>
  <c r="K37" i="26"/>
  <c r="K38" i="26"/>
  <c r="K39" i="26"/>
  <c r="K40" i="26"/>
  <c r="K41" i="26"/>
  <c r="K11" i="1"/>
  <c r="L11" i="1" s="1"/>
  <c r="K11" i="16"/>
  <c r="M8" i="16" s="1"/>
  <c r="I7" i="16" s="1"/>
  <c r="I8" i="16" s="1"/>
  <c r="K11" i="17"/>
  <c r="K11" i="18"/>
  <c r="K11" i="19"/>
  <c r="M8" i="19" s="1"/>
  <c r="I7" i="19" s="1"/>
  <c r="I8" i="19" s="1"/>
  <c r="K11" i="20"/>
  <c r="M8" i="20" s="1"/>
  <c r="I7" i="20" s="1"/>
  <c r="I8" i="20" s="1"/>
  <c r="K11" i="21"/>
  <c r="K11" i="22"/>
  <c r="K11" i="23"/>
  <c r="K11" i="24"/>
  <c r="M8" i="24" s="1"/>
  <c r="I7" i="24" s="1"/>
  <c r="I8" i="24" s="1"/>
  <c r="K11" i="25"/>
  <c r="K11" i="26"/>
  <c r="AB41" i="23"/>
  <c r="AA41" i="23"/>
  <c r="Z41" i="23"/>
  <c r="Y41" i="23"/>
  <c r="AB40" i="23"/>
  <c r="AA40" i="23"/>
  <c r="Z40" i="23"/>
  <c r="Y40" i="23"/>
  <c r="AB39" i="23"/>
  <c r="AA39" i="23"/>
  <c r="Z39" i="23"/>
  <c r="Y39" i="23"/>
  <c r="AB38" i="23"/>
  <c r="AA38" i="23"/>
  <c r="Z38" i="23"/>
  <c r="Y38" i="23"/>
  <c r="AB37" i="23"/>
  <c r="AA37" i="23"/>
  <c r="Z37" i="23"/>
  <c r="Y37" i="23"/>
  <c r="AB36" i="23"/>
  <c r="AA36" i="23"/>
  <c r="Z36" i="23"/>
  <c r="Y36" i="23"/>
  <c r="AB35" i="23"/>
  <c r="AA35" i="23"/>
  <c r="Z35" i="23"/>
  <c r="Y35" i="23"/>
  <c r="AB34" i="23"/>
  <c r="AA34" i="23"/>
  <c r="Z34" i="23"/>
  <c r="Y34" i="23"/>
  <c r="AB33" i="23"/>
  <c r="AA33" i="23"/>
  <c r="Z33" i="23"/>
  <c r="Y33" i="23"/>
  <c r="AB32" i="23"/>
  <c r="AA32" i="23"/>
  <c r="Z32" i="23"/>
  <c r="Y32" i="23"/>
  <c r="AB31" i="23"/>
  <c r="AA31" i="23"/>
  <c r="Z31" i="23"/>
  <c r="Y31" i="23"/>
  <c r="AB30" i="23"/>
  <c r="AA30" i="23"/>
  <c r="Z30" i="23"/>
  <c r="Y30" i="23"/>
  <c r="AB29" i="23"/>
  <c r="AA29" i="23"/>
  <c r="Z29" i="23"/>
  <c r="Y29" i="23"/>
  <c r="AB28" i="23"/>
  <c r="AA28" i="23"/>
  <c r="Z28" i="23"/>
  <c r="Y28" i="23"/>
  <c r="AB27" i="23"/>
  <c r="AA27" i="23"/>
  <c r="Z27" i="23"/>
  <c r="Y27" i="23"/>
  <c r="AB26" i="23"/>
  <c r="AA26" i="23"/>
  <c r="Z26" i="23"/>
  <c r="Y26" i="23"/>
  <c r="AB25" i="23"/>
  <c r="AA25" i="23"/>
  <c r="Z25" i="23"/>
  <c r="Y25" i="23"/>
  <c r="AB24" i="23"/>
  <c r="AA24" i="23"/>
  <c r="Z24" i="23"/>
  <c r="Y24" i="23"/>
  <c r="AB23" i="23"/>
  <c r="AA23" i="23"/>
  <c r="Z23" i="23"/>
  <c r="Y23" i="23"/>
  <c r="AB22" i="23"/>
  <c r="AA22" i="23"/>
  <c r="Z22" i="23"/>
  <c r="Y22" i="23"/>
  <c r="AB21" i="23"/>
  <c r="AA21" i="23"/>
  <c r="Z21" i="23"/>
  <c r="Y21" i="23"/>
  <c r="AB20" i="23"/>
  <c r="AA20" i="23"/>
  <c r="Z20" i="23"/>
  <c r="Y20" i="23"/>
  <c r="AB19" i="23"/>
  <c r="AA19" i="23"/>
  <c r="Z19" i="23"/>
  <c r="Y19" i="23"/>
  <c r="AB18" i="23"/>
  <c r="AA18" i="23"/>
  <c r="Z18" i="23"/>
  <c r="Y18" i="23"/>
  <c r="AB17" i="23"/>
  <c r="AA17" i="23"/>
  <c r="Z17" i="23"/>
  <c r="Y17" i="23"/>
  <c r="AB16" i="23"/>
  <c r="AA16" i="23"/>
  <c r="Z16" i="23"/>
  <c r="Y16" i="23"/>
  <c r="AB15" i="23"/>
  <c r="AA15" i="23"/>
  <c r="Z15" i="23"/>
  <c r="Y15" i="23"/>
  <c r="AB14" i="23"/>
  <c r="AA14" i="23"/>
  <c r="Z14" i="23"/>
  <c r="Y14" i="23"/>
  <c r="AB13" i="23"/>
  <c r="AA13" i="23"/>
  <c r="Z13" i="23"/>
  <c r="Y13" i="23"/>
  <c r="AB12" i="23"/>
  <c r="AA12" i="23"/>
  <c r="Z12" i="23"/>
  <c r="Y12" i="23"/>
  <c r="AB11" i="23"/>
  <c r="AA11" i="23"/>
  <c r="Z11" i="23"/>
  <c r="Y11" i="23"/>
  <c r="AB41" i="24"/>
  <c r="AA41" i="24"/>
  <c r="Z41" i="24"/>
  <c r="Y41" i="24"/>
  <c r="AB40" i="24"/>
  <c r="AA40" i="24"/>
  <c r="Z40" i="24"/>
  <c r="Y40" i="24"/>
  <c r="AB39" i="24"/>
  <c r="AA39" i="24"/>
  <c r="Z39" i="24"/>
  <c r="Y39" i="24"/>
  <c r="AB38" i="24"/>
  <c r="AA38" i="24"/>
  <c r="Z38" i="24"/>
  <c r="Y38" i="24"/>
  <c r="AB37" i="24"/>
  <c r="AA37" i="24"/>
  <c r="Z37" i="24"/>
  <c r="Y37" i="24"/>
  <c r="AB36" i="24"/>
  <c r="AA36" i="24"/>
  <c r="Z36" i="24"/>
  <c r="Y36" i="24"/>
  <c r="AB35" i="24"/>
  <c r="AA35" i="24"/>
  <c r="Z35" i="24"/>
  <c r="Y35" i="24"/>
  <c r="AB34" i="24"/>
  <c r="AA34" i="24"/>
  <c r="Z34" i="24"/>
  <c r="Y34" i="24"/>
  <c r="AB33" i="24"/>
  <c r="AA33" i="24"/>
  <c r="Z33" i="24"/>
  <c r="Y33" i="24"/>
  <c r="AB32" i="24"/>
  <c r="AA32" i="24"/>
  <c r="Z32" i="24"/>
  <c r="Y32" i="24"/>
  <c r="AB31" i="24"/>
  <c r="AA31" i="24"/>
  <c r="Z31" i="24"/>
  <c r="Y31" i="24"/>
  <c r="AB30" i="24"/>
  <c r="AA30" i="24"/>
  <c r="Z30" i="24"/>
  <c r="Y30" i="24"/>
  <c r="AB29" i="24"/>
  <c r="AA29" i="24"/>
  <c r="Z29" i="24"/>
  <c r="Y29" i="24"/>
  <c r="AB28" i="24"/>
  <c r="AA28" i="24"/>
  <c r="Z28" i="24"/>
  <c r="Y28" i="24"/>
  <c r="AB27" i="24"/>
  <c r="AA27" i="24"/>
  <c r="Z27" i="24"/>
  <c r="Y27" i="24"/>
  <c r="AB26" i="24"/>
  <c r="AA26" i="24"/>
  <c r="Z26" i="24"/>
  <c r="Y26" i="24"/>
  <c r="AB25" i="24"/>
  <c r="AA25" i="24"/>
  <c r="Z25" i="24"/>
  <c r="Y25" i="24"/>
  <c r="AB24" i="24"/>
  <c r="AA24" i="24"/>
  <c r="Z24" i="24"/>
  <c r="Y24" i="24"/>
  <c r="AB23" i="24"/>
  <c r="AA23" i="24"/>
  <c r="Z23" i="24"/>
  <c r="Y23" i="24"/>
  <c r="AB22" i="24"/>
  <c r="AA22" i="24"/>
  <c r="Z22" i="24"/>
  <c r="Y22" i="24"/>
  <c r="AB21" i="24"/>
  <c r="AA21" i="24"/>
  <c r="Z21" i="24"/>
  <c r="Y21" i="24"/>
  <c r="AB20" i="24"/>
  <c r="AA20" i="24"/>
  <c r="Z20" i="24"/>
  <c r="Y20" i="24"/>
  <c r="AB19" i="24"/>
  <c r="AA19" i="24"/>
  <c r="Z19" i="24"/>
  <c r="Y19" i="24"/>
  <c r="AB18" i="24"/>
  <c r="AA18" i="24"/>
  <c r="Z18" i="24"/>
  <c r="Y18" i="24"/>
  <c r="AB17" i="24"/>
  <c r="AA17" i="24"/>
  <c r="Z17" i="24"/>
  <c r="Y17" i="24"/>
  <c r="AB16" i="24"/>
  <c r="AA16" i="24"/>
  <c r="Z16" i="24"/>
  <c r="Y16" i="24"/>
  <c r="AB15" i="24"/>
  <c r="AA15" i="24"/>
  <c r="Z15" i="24"/>
  <c r="Y15" i="24"/>
  <c r="AB14" i="24"/>
  <c r="AA14" i="24"/>
  <c r="Z14" i="24"/>
  <c r="Y14" i="24"/>
  <c r="AB13" i="24"/>
  <c r="AA13" i="24"/>
  <c r="Z13" i="24"/>
  <c r="Y13" i="24"/>
  <c r="AB12" i="24"/>
  <c r="AA12" i="24"/>
  <c r="Z12" i="24"/>
  <c r="Y12" i="24"/>
  <c r="AB11" i="24"/>
  <c r="AA11" i="24"/>
  <c r="Z11" i="24"/>
  <c r="Y11" i="24"/>
  <c r="AB41" i="25"/>
  <c r="AA41" i="25"/>
  <c r="Z41" i="25"/>
  <c r="Y41" i="25"/>
  <c r="AB40" i="25"/>
  <c r="AA40" i="25"/>
  <c r="Z40" i="25"/>
  <c r="Y40" i="25"/>
  <c r="AB39" i="25"/>
  <c r="AA39" i="25"/>
  <c r="Z39" i="25"/>
  <c r="Y39" i="25"/>
  <c r="AB38" i="25"/>
  <c r="AA38" i="25"/>
  <c r="Z38" i="25"/>
  <c r="Y38" i="25"/>
  <c r="AB37" i="25"/>
  <c r="AA37" i="25"/>
  <c r="Z37" i="25"/>
  <c r="Y37" i="25"/>
  <c r="AB36" i="25"/>
  <c r="AA36" i="25"/>
  <c r="Z36" i="25"/>
  <c r="Y36" i="25"/>
  <c r="AB35" i="25"/>
  <c r="AA35" i="25"/>
  <c r="Z35" i="25"/>
  <c r="Y35" i="25"/>
  <c r="AB34" i="25"/>
  <c r="AA34" i="25"/>
  <c r="Z34" i="25"/>
  <c r="Y34" i="25"/>
  <c r="AB33" i="25"/>
  <c r="AA33" i="25"/>
  <c r="Z33" i="25"/>
  <c r="Y33" i="25"/>
  <c r="AB32" i="25"/>
  <c r="AA32" i="25"/>
  <c r="Z32" i="25"/>
  <c r="Y32" i="25"/>
  <c r="AB31" i="25"/>
  <c r="AA31" i="25"/>
  <c r="Z31" i="25"/>
  <c r="Y31" i="25"/>
  <c r="AB30" i="25"/>
  <c r="AA30" i="25"/>
  <c r="Z30" i="25"/>
  <c r="Y30" i="25"/>
  <c r="AB29" i="25"/>
  <c r="AA29" i="25"/>
  <c r="Z29" i="25"/>
  <c r="Y29" i="25"/>
  <c r="AB28" i="25"/>
  <c r="AA28" i="25"/>
  <c r="Z28" i="25"/>
  <c r="Y28" i="25"/>
  <c r="AB27" i="25"/>
  <c r="AA27" i="25"/>
  <c r="Z27" i="25"/>
  <c r="Y27" i="25"/>
  <c r="AB26" i="25"/>
  <c r="AA26" i="25"/>
  <c r="Z26" i="25"/>
  <c r="Y26" i="25"/>
  <c r="AB25" i="25"/>
  <c r="AA25" i="25"/>
  <c r="Z25" i="25"/>
  <c r="Y25" i="25"/>
  <c r="AB24" i="25"/>
  <c r="AA24" i="25"/>
  <c r="Z24" i="25"/>
  <c r="Y24" i="25"/>
  <c r="AB23" i="25"/>
  <c r="AA23" i="25"/>
  <c r="Z23" i="25"/>
  <c r="Y23" i="25"/>
  <c r="AB22" i="25"/>
  <c r="AA22" i="25"/>
  <c r="Z22" i="25"/>
  <c r="Y22" i="25"/>
  <c r="AB21" i="25"/>
  <c r="AA21" i="25"/>
  <c r="Z21" i="25"/>
  <c r="Y21" i="25"/>
  <c r="AB20" i="25"/>
  <c r="AA20" i="25"/>
  <c r="Z20" i="25"/>
  <c r="Y20" i="25"/>
  <c r="AB19" i="25"/>
  <c r="AA19" i="25"/>
  <c r="Z19" i="25"/>
  <c r="Y19" i="25"/>
  <c r="AB18" i="25"/>
  <c r="AA18" i="25"/>
  <c r="Z18" i="25"/>
  <c r="Y18" i="25"/>
  <c r="AB17" i="25"/>
  <c r="AA17" i="25"/>
  <c r="Z17" i="25"/>
  <c r="Y17" i="25"/>
  <c r="AB16" i="25"/>
  <c r="AA16" i="25"/>
  <c r="Z16" i="25"/>
  <c r="Y16" i="25"/>
  <c r="AB15" i="25"/>
  <c r="AA15" i="25"/>
  <c r="Z15" i="25"/>
  <c r="Y15" i="25"/>
  <c r="AB14" i="25"/>
  <c r="AA14" i="25"/>
  <c r="Z14" i="25"/>
  <c r="Y14" i="25"/>
  <c r="AB13" i="25"/>
  <c r="AA13" i="25"/>
  <c r="Z13" i="25"/>
  <c r="Y13" i="25"/>
  <c r="AB12" i="25"/>
  <c r="AA12" i="25"/>
  <c r="Z12" i="25"/>
  <c r="Y12" i="25"/>
  <c r="AB11" i="25"/>
  <c r="AA11" i="25"/>
  <c r="Z11" i="25"/>
  <c r="Y11" i="25"/>
  <c r="AB41" i="26"/>
  <c r="AA41" i="26"/>
  <c r="Z41" i="26"/>
  <c r="Y41" i="26"/>
  <c r="AB40" i="26"/>
  <c r="AA40" i="26"/>
  <c r="Z40" i="26"/>
  <c r="Y40" i="26"/>
  <c r="AB39" i="26"/>
  <c r="AA39" i="26"/>
  <c r="Z39" i="26"/>
  <c r="Y39" i="26"/>
  <c r="AB38" i="26"/>
  <c r="AA38" i="26"/>
  <c r="Z38" i="26"/>
  <c r="Y38" i="26"/>
  <c r="AB37" i="26"/>
  <c r="AA37" i="26"/>
  <c r="Z37" i="26"/>
  <c r="Y37" i="26"/>
  <c r="AB36" i="26"/>
  <c r="AA36" i="26"/>
  <c r="Z36" i="26"/>
  <c r="Y36" i="26"/>
  <c r="AB35" i="26"/>
  <c r="AA35" i="26"/>
  <c r="Z35" i="26"/>
  <c r="Y35" i="26"/>
  <c r="AB34" i="26"/>
  <c r="AA34" i="26"/>
  <c r="Z34" i="26"/>
  <c r="Y34" i="26"/>
  <c r="AB33" i="26"/>
  <c r="AA33" i="26"/>
  <c r="Z33" i="26"/>
  <c r="Y33" i="26"/>
  <c r="AB32" i="26"/>
  <c r="AA32" i="26"/>
  <c r="Z32" i="26"/>
  <c r="Y32" i="26"/>
  <c r="AB31" i="26"/>
  <c r="AA31" i="26"/>
  <c r="Z31" i="26"/>
  <c r="Y31" i="26"/>
  <c r="AB30" i="26"/>
  <c r="AA30" i="26"/>
  <c r="Z30" i="26"/>
  <c r="Y30" i="26"/>
  <c r="AB29" i="26"/>
  <c r="AA29" i="26"/>
  <c r="Z29" i="26"/>
  <c r="Y29" i="26"/>
  <c r="AB28" i="26"/>
  <c r="AA28" i="26"/>
  <c r="Z28" i="26"/>
  <c r="Y28" i="26"/>
  <c r="AB27" i="26"/>
  <c r="AA27" i="26"/>
  <c r="Z27" i="26"/>
  <c r="Y27" i="26"/>
  <c r="AB26" i="26"/>
  <c r="AA26" i="26"/>
  <c r="Z26" i="26"/>
  <c r="Y26" i="26"/>
  <c r="AB25" i="26"/>
  <c r="AA25" i="26"/>
  <c r="Z25" i="26"/>
  <c r="Y25" i="26"/>
  <c r="AB24" i="26"/>
  <c r="AA24" i="26"/>
  <c r="Z24" i="26"/>
  <c r="Y24" i="26"/>
  <c r="AB23" i="26"/>
  <c r="AA23" i="26"/>
  <c r="Z23" i="26"/>
  <c r="Y23" i="26"/>
  <c r="AB22" i="26"/>
  <c r="AA22" i="26"/>
  <c r="Z22" i="26"/>
  <c r="Y22" i="26"/>
  <c r="AB21" i="26"/>
  <c r="AA21" i="26"/>
  <c r="Z21" i="26"/>
  <c r="Y21" i="26"/>
  <c r="AB20" i="26"/>
  <c r="AA20" i="26"/>
  <c r="Z20" i="26"/>
  <c r="Y20" i="26"/>
  <c r="AB19" i="26"/>
  <c r="AA19" i="26"/>
  <c r="Z19" i="26"/>
  <c r="Y19" i="26"/>
  <c r="AB18" i="26"/>
  <c r="AA18" i="26"/>
  <c r="Z18" i="26"/>
  <c r="Y18" i="26"/>
  <c r="AB17" i="26"/>
  <c r="AA17" i="26"/>
  <c r="Z17" i="26"/>
  <c r="Y17" i="26"/>
  <c r="AB16" i="26"/>
  <c r="AA16" i="26"/>
  <c r="Z16" i="26"/>
  <c r="Y16" i="26"/>
  <c r="AB15" i="26"/>
  <c r="AA15" i="26"/>
  <c r="Z15" i="26"/>
  <c r="Y15" i="26"/>
  <c r="AB14" i="26"/>
  <c r="AA14" i="26"/>
  <c r="Z14" i="26"/>
  <c r="Y14" i="26"/>
  <c r="AB13" i="26"/>
  <c r="AA13" i="26"/>
  <c r="Z13" i="26"/>
  <c r="Y13" i="26"/>
  <c r="AB12" i="26"/>
  <c r="AA12" i="26"/>
  <c r="Z12" i="26"/>
  <c r="Y12" i="26"/>
  <c r="AB11" i="26"/>
  <c r="AA11" i="26"/>
  <c r="Z11" i="26"/>
  <c r="Y11" i="26"/>
  <c r="AB41" i="22"/>
  <c r="AA41" i="22"/>
  <c r="Z41" i="22"/>
  <c r="Y41" i="22"/>
  <c r="AB40" i="22"/>
  <c r="AA40" i="22"/>
  <c r="Z40" i="22"/>
  <c r="Y40" i="22"/>
  <c r="AB39" i="22"/>
  <c r="AA39" i="22"/>
  <c r="Z39" i="22"/>
  <c r="Y39" i="22"/>
  <c r="AB38" i="22"/>
  <c r="AA38" i="22"/>
  <c r="Z38" i="22"/>
  <c r="Y38" i="22"/>
  <c r="AB37" i="22"/>
  <c r="AA37" i="22"/>
  <c r="Z37" i="22"/>
  <c r="Y37" i="22"/>
  <c r="AB36" i="22"/>
  <c r="AA36" i="22"/>
  <c r="Z36" i="22"/>
  <c r="Y36" i="22"/>
  <c r="AB35" i="22"/>
  <c r="AA35" i="22"/>
  <c r="Z35" i="22"/>
  <c r="Y35" i="22"/>
  <c r="AB34" i="22"/>
  <c r="AA34" i="22"/>
  <c r="Z34" i="22"/>
  <c r="Y34" i="22"/>
  <c r="AB33" i="22"/>
  <c r="AA33" i="22"/>
  <c r="Z33" i="22"/>
  <c r="Y33" i="22"/>
  <c r="AB32" i="22"/>
  <c r="AA32" i="22"/>
  <c r="Z32" i="22"/>
  <c r="Y32" i="22"/>
  <c r="AB31" i="22"/>
  <c r="AA31" i="22"/>
  <c r="Z31" i="22"/>
  <c r="Y31" i="22"/>
  <c r="AB30" i="22"/>
  <c r="AA30" i="22"/>
  <c r="Z30" i="22"/>
  <c r="Y30" i="22"/>
  <c r="AB29" i="22"/>
  <c r="AA29" i="22"/>
  <c r="Z29" i="22"/>
  <c r="Y29" i="22"/>
  <c r="AB28" i="22"/>
  <c r="AA28" i="22"/>
  <c r="Z28" i="22"/>
  <c r="Y28" i="22"/>
  <c r="AB27" i="22"/>
  <c r="AA27" i="22"/>
  <c r="Z27" i="22"/>
  <c r="Y27" i="22"/>
  <c r="AB26" i="22"/>
  <c r="AA26" i="22"/>
  <c r="Z26" i="22"/>
  <c r="Y26" i="22"/>
  <c r="AB25" i="22"/>
  <c r="AA25" i="22"/>
  <c r="Z25" i="22"/>
  <c r="Y25" i="22"/>
  <c r="AB24" i="22"/>
  <c r="AA24" i="22"/>
  <c r="Z24" i="22"/>
  <c r="Y24" i="22"/>
  <c r="AB23" i="22"/>
  <c r="AA23" i="22"/>
  <c r="Z23" i="22"/>
  <c r="Y23" i="22"/>
  <c r="AB22" i="22"/>
  <c r="AA22" i="22"/>
  <c r="Z22" i="22"/>
  <c r="Y22" i="22"/>
  <c r="AB21" i="22"/>
  <c r="AA21" i="22"/>
  <c r="Z21" i="22"/>
  <c r="Y21" i="22"/>
  <c r="AB20" i="22"/>
  <c r="AA20" i="22"/>
  <c r="Z20" i="22"/>
  <c r="Y20" i="22"/>
  <c r="AB19" i="22"/>
  <c r="AA19" i="22"/>
  <c r="Z19" i="22"/>
  <c r="Y19" i="22"/>
  <c r="AB18" i="22"/>
  <c r="AA18" i="22"/>
  <c r="Z18" i="22"/>
  <c r="Y18" i="22"/>
  <c r="AB17" i="22"/>
  <c r="AA17" i="22"/>
  <c r="Z17" i="22"/>
  <c r="Y17" i="22"/>
  <c r="AB16" i="22"/>
  <c r="AA16" i="22"/>
  <c r="Z16" i="22"/>
  <c r="Y16" i="22"/>
  <c r="AB15" i="22"/>
  <c r="AA15" i="22"/>
  <c r="Z15" i="22"/>
  <c r="Y15" i="22"/>
  <c r="AB14" i="22"/>
  <c r="AA14" i="22"/>
  <c r="Z14" i="22"/>
  <c r="Y14" i="22"/>
  <c r="AB13" i="22"/>
  <c r="AA13" i="22"/>
  <c r="Z13" i="22"/>
  <c r="Y13" i="22"/>
  <c r="AB12" i="22"/>
  <c r="AA12" i="22"/>
  <c r="Z12" i="22"/>
  <c r="Y12" i="22"/>
  <c r="AB11" i="22"/>
  <c r="AA11" i="22"/>
  <c r="Z11" i="22"/>
  <c r="Y11" i="22"/>
  <c r="Y12" i="21"/>
  <c r="Z12" i="21"/>
  <c r="AA12" i="21"/>
  <c r="AB12" i="21"/>
  <c r="Y13" i="21"/>
  <c r="Z13" i="21"/>
  <c r="AA13" i="21"/>
  <c r="AB13" i="21"/>
  <c r="Y14" i="21"/>
  <c r="Z14" i="21"/>
  <c r="AA14" i="21"/>
  <c r="AB14" i="21"/>
  <c r="Y15" i="21"/>
  <c r="Z15" i="21"/>
  <c r="AA15" i="21"/>
  <c r="AB15" i="21"/>
  <c r="Y16" i="21"/>
  <c r="Z16" i="21"/>
  <c r="AA16" i="21"/>
  <c r="AB16" i="21"/>
  <c r="Y17" i="21"/>
  <c r="Z17" i="21"/>
  <c r="AA17" i="21"/>
  <c r="AB17" i="21"/>
  <c r="Y18" i="21"/>
  <c r="Z18" i="21"/>
  <c r="AA18" i="21"/>
  <c r="AB18" i="21"/>
  <c r="Y19" i="21"/>
  <c r="Z19" i="21"/>
  <c r="AA19" i="21"/>
  <c r="AB19" i="21"/>
  <c r="Y20" i="21"/>
  <c r="Z20" i="21"/>
  <c r="AA20" i="21"/>
  <c r="AB20" i="21"/>
  <c r="Y21" i="21"/>
  <c r="Z21" i="21"/>
  <c r="AA21" i="21"/>
  <c r="AB21" i="21"/>
  <c r="Y22" i="21"/>
  <c r="Z22" i="21"/>
  <c r="AA22" i="21"/>
  <c r="AB22" i="21"/>
  <c r="Y23" i="21"/>
  <c r="Z23" i="21"/>
  <c r="AA23" i="21"/>
  <c r="AB23" i="21"/>
  <c r="Y24" i="21"/>
  <c r="Z24" i="21"/>
  <c r="AA24" i="21"/>
  <c r="AB24" i="21"/>
  <c r="Y25" i="21"/>
  <c r="Z25" i="21"/>
  <c r="AA25" i="21"/>
  <c r="AB25" i="21"/>
  <c r="Y26" i="21"/>
  <c r="Z26" i="21"/>
  <c r="AA26" i="21"/>
  <c r="AB26" i="21"/>
  <c r="Y27" i="21"/>
  <c r="Z27" i="21"/>
  <c r="AA27" i="21"/>
  <c r="AB27" i="21"/>
  <c r="Y28" i="21"/>
  <c r="Z28" i="21"/>
  <c r="AA28" i="21"/>
  <c r="AB28" i="21"/>
  <c r="Y29" i="21"/>
  <c r="Z29" i="21"/>
  <c r="AA29" i="21"/>
  <c r="AB29" i="21"/>
  <c r="Y30" i="21"/>
  <c r="Z30" i="21"/>
  <c r="AA30" i="21"/>
  <c r="AB30" i="21"/>
  <c r="Y31" i="21"/>
  <c r="Z31" i="21"/>
  <c r="AA31" i="21"/>
  <c r="AB31" i="21"/>
  <c r="Y32" i="21"/>
  <c r="Z32" i="21"/>
  <c r="AA32" i="21"/>
  <c r="AB32" i="21"/>
  <c r="Y33" i="21"/>
  <c r="Z33" i="21"/>
  <c r="AA33" i="21"/>
  <c r="AB33" i="21"/>
  <c r="Y34" i="21"/>
  <c r="Z34" i="21"/>
  <c r="AA34" i="21"/>
  <c r="AB34" i="21"/>
  <c r="Y35" i="21"/>
  <c r="Z35" i="21"/>
  <c r="AA35" i="21"/>
  <c r="AB35" i="21"/>
  <c r="Y36" i="21"/>
  <c r="Z36" i="21"/>
  <c r="AA36" i="21"/>
  <c r="AB36" i="21"/>
  <c r="Y37" i="21"/>
  <c r="Z37" i="21"/>
  <c r="AA37" i="21"/>
  <c r="AB37" i="21"/>
  <c r="Y38" i="21"/>
  <c r="Z38" i="21"/>
  <c r="AA38" i="21"/>
  <c r="AB38" i="21"/>
  <c r="Y39" i="21"/>
  <c r="Z39" i="21"/>
  <c r="AA39" i="21"/>
  <c r="AB39" i="21"/>
  <c r="Y40" i="21"/>
  <c r="Z40" i="21"/>
  <c r="AA40" i="21"/>
  <c r="AB40" i="21"/>
  <c r="Y41" i="21"/>
  <c r="Z41" i="21"/>
  <c r="AA41" i="21"/>
  <c r="AB41" i="21"/>
  <c r="AB11" i="21"/>
  <c r="AA11" i="21"/>
  <c r="Z11" i="21"/>
  <c r="Y11" i="21"/>
  <c r="U41" i="26"/>
  <c r="T41" i="26"/>
  <c r="S41" i="26"/>
  <c r="R41" i="26"/>
  <c r="Q41" i="26"/>
  <c r="P41" i="26"/>
  <c r="O41" i="26"/>
  <c r="N41" i="26"/>
  <c r="U40" i="26"/>
  <c r="T40" i="26"/>
  <c r="S40" i="26"/>
  <c r="R40" i="26"/>
  <c r="Q40" i="26"/>
  <c r="P40" i="26"/>
  <c r="O40" i="26"/>
  <c r="N40" i="26"/>
  <c r="U39" i="26"/>
  <c r="T39" i="26"/>
  <c r="S39" i="26"/>
  <c r="R39" i="26"/>
  <c r="Q39" i="26"/>
  <c r="P39" i="26"/>
  <c r="O39" i="26"/>
  <c r="N39" i="26"/>
  <c r="U38" i="26"/>
  <c r="T38" i="26"/>
  <c r="S38" i="26"/>
  <c r="R38" i="26"/>
  <c r="Q38" i="26"/>
  <c r="P38" i="26"/>
  <c r="O38" i="26"/>
  <c r="N38" i="26"/>
  <c r="U37" i="26"/>
  <c r="T37" i="26"/>
  <c r="S37" i="26"/>
  <c r="R37" i="26"/>
  <c r="Q37" i="26"/>
  <c r="P37" i="26"/>
  <c r="O37" i="26"/>
  <c r="N37" i="26"/>
  <c r="U36" i="26"/>
  <c r="T36" i="26"/>
  <c r="S36" i="26"/>
  <c r="R36" i="26"/>
  <c r="Q36" i="26"/>
  <c r="P36" i="26"/>
  <c r="O36" i="26"/>
  <c r="N36" i="26"/>
  <c r="U35" i="26"/>
  <c r="T35" i="26"/>
  <c r="S35" i="26"/>
  <c r="R35" i="26"/>
  <c r="Q35" i="26"/>
  <c r="P35" i="26"/>
  <c r="O35" i="26"/>
  <c r="N35" i="26"/>
  <c r="U34" i="26"/>
  <c r="T34" i="26"/>
  <c r="S34" i="26"/>
  <c r="R34" i="26"/>
  <c r="Q34" i="26"/>
  <c r="P34" i="26"/>
  <c r="O34" i="26"/>
  <c r="N34" i="26"/>
  <c r="U33" i="26"/>
  <c r="T33" i="26"/>
  <c r="S33" i="26"/>
  <c r="R33" i="26"/>
  <c r="Q33" i="26"/>
  <c r="P33" i="26"/>
  <c r="O33" i="26"/>
  <c r="N33" i="26"/>
  <c r="U32" i="26"/>
  <c r="T32" i="26"/>
  <c r="S32" i="26"/>
  <c r="R32" i="26"/>
  <c r="Q32" i="26"/>
  <c r="P32" i="26"/>
  <c r="O32" i="26"/>
  <c r="N32" i="26"/>
  <c r="U31" i="26"/>
  <c r="T31" i="26"/>
  <c r="S31" i="26"/>
  <c r="R31" i="26"/>
  <c r="Q31" i="26"/>
  <c r="P31" i="26"/>
  <c r="O31" i="26"/>
  <c r="N31" i="26"/>
  <c r="U30" i="26"/>
  <c r="T30" i="26"/>
  <c r="S30" i="26"/>
  <c r="R30" i="26"/>
  <c r="Q30" i="26"/>
  <c r="P30" i="26"/>
  <c r="O30" i="26"/>
  <c r="N30" i="26"/>
  <c r="U29" i="26"/>
  <c r="T29" i="26"/>
  <c r="S29" i="26"/>
  <c r="R29" i="26"/>
  <c r="Q29" i="26"/>
  <c r="P29" i="26"/>
  <c r="O29" i="26"/>
  <c r="N29" i="26"/>
  <c r="U28" i="26"/>
  <c r="T28" i="26"/>
  <c r="S28" i="26"/>
  <c r="R28" i="26"/>
  <c r="Q28" i="26"/>
  <c r="P28" i="26"/>
  <c r="O28" i="26"/>
  <c r="N28" i="26"/>
  <c r="U27" i="26"/>
  <c r="T27" i="26"/>
  <c r="S27" i="26"/>
  <c r="R27" i="26"/>
  <c r="Q27" i="26"/>
  <c r="P27" i="26"/>
  <c r="O27" i="26"/>
  <c r="N27" i="26"/>
  <c r="U26" i="26"/>
  <c r="T26" i="26"/>
  <c r="S26" i="26"/>
  <c r="R26" i="26"/>
  <c r="Q26" i="26"/>
  <c r="P26" i="26"/>
  <c r="O26" i="26"/>
  <c r="N26" i="26"/>
  <c r="U25" i="26"/>
  <c r="T25" i="26"/>
  <c r="S25" i="26"/>
  <c r="R25" i="26"/>
  <c r="Q25" i="26"/>
  <c r="P25" i="26"/>
  <c r="O25" i="26"/>
  <c r="N25" i="26"/>
  <c r="U24" i="26"/>
  <c r="T24" i="26"/>
  <c r="S24" i="26"/>
  <c r="R24" i="26"/>
  <c r="Q24" i="26"/>
  <c r="P24" i="26"/>
  <c r="O24" i="26"/>
  <c r="N24" i="26"/>
  <c r="U23" i="26"/>
  <c r="T23" i="26"/>
  <c r="S23" i="26"/>
  <c r="R23" i="26"/>
  <c r="Q23" i="26"/>
  <c r="P23" i="26"/>
  <c r="O23" i="26"/>
  <c r="N23" i="26"/>
  <c r="U22" i="26"/>
  <c r="T22" i="26"/>
  <c r="S22" i="26"/>
  <c r="R22" i="26"/>
  <c r="Q22" i="26"/>
  <c r="P22" i="26"/>
  <c r="O22" i="26"/>
  <c r="N22" i="26"/>
  <c r="U21" i="26"/>
  <c r="T21" i="26"/>
  <c r="S21" i="26"/>
  <c r="R21" i="26"/>
  <c r="Q21" i="26"/>
  <c r="P21" i="26"/>
  <c r="O21" i="26"/>
  <c r="N21" i="26"/>
  <c r="U20" i="26"/>
  <c r="T20" i="26"/>
  <c r="S20" i="26"/>
  <c r="R20" i="26"/>
  <c r="Q20" i="26"/>
  <c r="P20" i="26"/>
  <c r="O20" i="26"/>
  <c r="N20" i="26"/>
  <c r="U19" i="26"/>
  <c r="T19" i="26"/>
  <c r="S19" i="26"/>
  <c r="R19" i="26"/>
  <c r="Q19" i="26"/>
  <c r="P19" i="26"/>
  <c r="O19" i="26"/>
  <c r="N19" i="26"/>
  <c r="U18" i="26"/>
  <c r="T18" i="26"/>
  <c r="S18" i="26"/>
  <c r="R18" i="26"/>
  <c r="Q18" i="26"/>
  <c r="P18" i="26"/>
  <c r="O18" i="26"/>
  <c r="N18" i="26"/>
  <c r="U17" i="26"/>
  <c r="T17" i="26"/>
  <c r="S17" i="26"/>
  <c r="R17" i="26"/>
  <c r="Q17" i="26"/>
  <c r="P17" i="26"/>
  <c r="O17" i="26"/>
  <c r="N17" i="26"/>
  <c r="U16" i="26"/>
  <c r="T16" i="26"/>
  <c r="S16" i="26"/>
  <c r="R16" i="26"/>
  <c r="Q16" i="26"/>
  <c r="P16" i="26"/>
  <c r="O16" i="26"/>
  <c r="N16" i="26"/>
  <c r="U15" i="26"/>
  <c r="T15" i="26"/>
  <c r="S15" i="26"/>
  <c r="R15" i="26"/>
  <c r="Q15" i="26"/>
  <c r="P15" i="26"/>
  <c r="O15" i="26"/>
  <c r="N15" i="26"/>
  <c r="U14" i="26"/>
  <c r="T14" i="26"/>
  <c r="S14" i="26"/>
  <c r="R14" i="26"/>
  <c r="Q14" i="26"/>
  <c r="P14" i="26"/>
  <c r="O14" i="26"/>
  <c r="N14" i="26"/>
  <c r="U13" i="26"/>
  <c r="T13" i="26"/>
  <c r="S13" i="26"/>
  <c r="R13" i="26"/>
  <c r="Q13" i="26"/>
  <c r="P13" i="26"/>
  <c r="O13" i="26"/>
  <c r="N13" i="26"/>
  <c r="U12" i="26"/>
  <c r="T12" i="26"/>
  <c r="S12" i="26"/>
  <c r="R12" i="26"/>
  <c r="Q12" i="26"/>
  <c r="P12" i="26"/>
  <c r="O12" i="26"/>
  <c r="N12" i="26"/>
  <c r="U11" i="26"/>
  <c r="T11" i="26"/>
  <c r="S11" i="26"/>
  <c r="R11" i="26"/>
  <c r="Q11" i="26"/>
  <c r="P11" i="26"/>
  <c r="O11" i="26"/>
  <c r="N11" i="26"/>
  <c r="E5" i="26"/>
  <c r="B5" i="26"/>
  <c r="E4" i="26"/>
  <c r="B4" i="26"/>
  <c r="B3" i="26"/>
  <c r="B2" i="26"/>
  <c r="U41" i="25"/>
  <c r="T41" i="25"/>
  <c r="S41" i="25"/>
  <c r="R41" i="25"/>
  <c r="Q41" i="25"/>
  <c r="P41" i="25"/>
  <c r="O41" i="25"/>
  <c r="N41" i="25"/>
  <c r="U40" i="25"/>
  <c r="T40" i="25"/>
  <c r="S40" i="25"/>
  <c r="R40" i="25"/>
  <c r="Q40" i="25"/>
  <c r="P40" i="25"/>
  <c r="O40" i="25"/>
  <c r="N40" i="25"/>
  <c r="U39" i="25"/>
  <c r="T39" i="25"/>
  <c r="S39" i="25"/>
  <c r="R39" i="25"/>
  <c r="Q39" i="25"/>
  <c r="P39" i="25"/>
  <c r="O39" i="25"/>
  <c r="N39" i="25"/>
  <c r="U38" i="25"/>
  <c r="T38" i="25"/>
  <c r="S38" i="25"/>
  <c r="R38" i="25"/>
  <c r="Q38" i="25"/>
  <c r="P38" i="25"/>
  <c r="O38" i="25"/>
  <c r="N38" i="25"/>
  <c r="U37" i="25"/>
  <c r="T37" i="25"/>
  <c r="S37" i="25"/>
  <c r="R37" i="25"/>
  <c r="Q37" i="25"/>
  <c r="P37" i="25"/>
  <c r="O37" i="25"/>
  <c r="N37" i="25"/>
  <c r="U36" i="25"/>
  <c r="T36" i="25"/>
  <c r="S36" i="25"/>
  <c r="R36" i="25"/>
  <c r="Q36" i="25"/>
  <c r="P36" i="25"/>
  <c r="O36" i="25"/>
  <c r="N36" i="25"/>
  <c r="U35" i="25"/>
  <c r="T35" i="25"/>
  <c r="S35" i="25"/>
  <c r="R35" i="25"/>
  <c r="Q35" i="25"/>
  <c r="P35" i="25"/>
  <c r="O35" i="25"/>
  <c r="N35" i="25"/>
  <c r="U34" i="25"/>
  <c r="T34" i="25"/>
  <c r="S34" i="25"/>
  <c r="R34" i="25"/>
  <c r="Q34" i="25"/>
  <c r="P34" i="25"/>
  <c r="O34" i="25"/>
  <c r="N34" i="25"/>
  <c r="U33" i="25"/>
  <c r="T33" i="25"/>
  <c r="S33" i="25"/>
  <c r="R33" i="25"/>
  <c r="Q33" i="25"/>
  <c r="P33" i="25"/>
  <c r="O33" i="25"/>
  <c r="N33" i="25"/>
  <c r="U32" i="25"/>
  <c r="T32" i="25"/>
  <c r="S32" i="25"/>
  <c r="R32" i="25"/>
  <c r="Q32" i="25"/>
  <c r="P32" i="25"/>
  <c r="O32" i="25"/>
  <c r="N32" i="25"/>
  <c r="U31" i="25"/>
  <c r="T31" i="25"/>
  <c r="S31" i="25"/>
  <c r="R31" i="25"/>
  <c r="Q31" i="25"/>
  <c r="P31" i="25"/>
  <c r="O31" i="25"/>
  <c r="N31" i="25"/>
  <c r="U30" i="25"/>
  <c r="T30" i="25"/>
  <c r="S30" i="25"/>
  <c r="R30" i="25"/>
  <c r="Q30" i="25"/>
  <c r="P30" i="25"/>
  <c r="O30" i="25"/>
  <c r="N30" i="25"/>
  <c r="U29" i="25"/>
  <c r="T29" i="25"/>
  <c r="S29" i="25"/>
  <c r="R29" i="25"/>
  <c r="Q29" i="25"/>
  <c r="P29" i="25"/>
  <c r="O29" i="25"/>
  <c r="N29" i="25"/>
  <c r="U28" i="25"/>
  <c r="T28" i="25"/>
  <c r="S28" i="25"/>
  <c r="R28" i="25"/>
  <c r="Q28" i="25"/>
  <c r="P28" i="25"/>
  <c r="O28" i="25"/>
  <c r="N28" i="25"/>
  <c r="U27" i="25"/>
  <c r="T27" i="25"/>
  <c r="S27" i="25"/>
  <c r="R27" i="25"/>
  <c r="Q27" i="25"/>
  <c r="P27" i="25"/>
  <c r="O27" i="25"/>
  <c r="N27" i="25"/>
  <c r="U26" i="25"/>
  <c r="T26" i="25"/>
  <c r="S26" i="25"/>
  <c r="R26" i="25"/>
  <c r="Q26" i="25"/>
  <c r="P26" i="25"/>
  <c r="O26" i="25"/>
  <c r="N26" i="25"/>
  <c r="U25" i="25"/>
  <c r="T25" i="25"/>
  <c r="S25" i="25"/>
  <c r="R25" i="25"/>
  <c r="Q25" i="25"/>
  <c r="P25" i="25"/>
  <c r="O25" i="25"/>
  <c r="N25" i="25"/>
  <c r="U24" i="25"/>
  <c r="T24" i="25"/>
  <c r="S24" i="25"/>
  <c r="R24" i="25"/>
  <c r="Q24" i="25"/>
  <c r="P24" i="25"/>
  <c r="O24" i="25"/>
  <c r="N24" i="25"/>
  <c r="U23" i="25"/>
  <c r="T23" i="25"/>
  <c r="S23" i="25"/>
  <c r="R23" i="25"/>
  <c r="Q23" i="25"/>
  <c r="P23" i="25"/>
  <c r="O23" i="25"/>
  <c r="N23" i="25"/>
  <c r="U22" i="25"/>
  <c r="T22" i="25"/>
  <c r="S22" i="25"/>
  <c r="R22" i="25"/>
  <c r="Q22" i="25"/>
  <c r="P22" i="25"/>
  <c r="O22" i="25"/>
  <c r="N22" i="25"/>
  <c r="U21" i="25"/>
  <c r="T21" i="25"/>
  <c r="S21" i="25"/>
  <c r="R21" i="25"/>
  <c r="Q21" i="25"/>
  <c r="P21" i="25"/>
  <c r="O21" i="25"/>
  <c r="N21" i="25"/>
  <c r="U20" i="25"/>
  <c r="T20" i="25"/>
  <c r="S20" i="25"/>
  <c r="R20" i="25"/>
  <c r="Q20" i="25"/>
  <c r="P20" i="25"/>
  <c r="O20" i="25"/>
  <c r="N20" i="25"/>
  <c r="U19" i="25"/>
  <c r="T19" i="25"/>
  <c r="S19" i="25"/>
  <c r="R19" i="25"/>
  <c r="Q19" i="25"/>
  <c r="P19" i="25"/>
  <c r="O19" i="25"/>
  <c r="N19" i="25"/>
  <c r="U18" i="25"/>
  <c r="T18" i="25"/>
  <c r="S18" i="25"/>
  <c r="R18" i="25"/>
  <c r="Q18" i="25"/>
  <c r="P18" i="25"/>
  <c r="O18" i="25"/>
  <c r="N18" i="25"/>
  <c r="U17" i="25"/>
  <c r="T17" i="25"/>
  <c r="S17" i="25"/>
  <c r="R17" i="25"/>
  <c r="Q17" i="25"/>
  <c r="P17" i="25"/>
  <c r="O17" i="25"/>
  <c r="N17" i="25"/>
  <c r="U16" i="25"/>
  <c r="T16" i="25"/>
  <c r="S16" i="25"/>
  <c r="R16" i="25"/>
  <c r="Q16" i="25"/>
  <c r="P16" i="25"/>
  <c r="O16" i="25"/>
  <c r="N16" i="25"/>
  <c r="U15" i="25"/>
  <c r="T15" i="25"/>
  <c r="S15" i="25"/>
  <c r="R15" i="25"/>
  <c r="Q15" i="25"/>
  <c r="P15" i="25"/>
  <c r="O15" i="25"/>
  <c r="N15" i="25"/>
  <c r="U14" i="25"/>
  <c r="T14" i="25"/>
  <c r="S14" i="25"/>
  <c r="R14" i="25"/>
  <c r="Q14" i="25"/>
  <c r="P14" i="25"/>
  <c r="O14" i="25"/>
  <c r="N14" i="25"/>
  <c r="U13" i="25"/>
  <c r="T13" i="25"/>
  <c r="S13" i="25"/>
  <c r="R13" i="25"/>
  <c r="Q13" i="25"/>
  <c r="P13" i="25"/>
  <c r="O13" i="25"/>
  <c r="N13" i="25"/>
  <c r="U12" i="25"/>
  <c r="T12" i="25"/>
  <c r="S12" i="25"/>
  <c r="R12" i="25"/>
  <c r="Q12" i="25"/>
  <c r="P12" i="25"/>
  <c r="O12" i="25"/>
  <c r="N12" i="25"/>
  <c r="U11" i="25"/>
  <c r="T11" i="25"/>
  <c r="S11" i="25"/>
  <c r="R11" i="25"/>
  <c r="Q11" i="25"/>
  <c r="P11" i="25"/>
  <c r="O11" i="25"/>
  <c r="N11" i="25"/>
  <c r="E5" i="25"/>
  <c r="B5" i="25"/>
  <c r="E4" i="25"/>
  <c r="B4" i="25"/>
  <c r="B3" i="25"/>
  <c r="B2" i="25"/>
  <c r="U41" i="24"/>
  <c r="T41" i="24"/>
  <c r="S41" i="24"/>
  <c r="R41" i="24"/>
  <c r="Q41" i="24"/>
  <c r="P41" i="24"/>
  <c r="O41" i="24"/>
  <c r="N41" i="24"/>
  <c r="U40" i="24"/>
  <c r="T40" i="24"/>
  <c r="S40" i="24"/>
  <c r="R40" i="24"/>
  <c r="Q40" i="24"/>
  <c r="P40" i="24"/>
  <c r="O40" i="24"/>
  <c r="N40" i="24"/>
  <c r="U39" i="24"/>
  <c r="T39" i="24"/>
  <c r="S39" i="24"/>
  <c r="R39" i="24"/>
  <c r="Q39" i="24"/>
  <c r="P39" i="24"/>
  <c r="O39" i="24"/>
  <c r="N39" i="24"/>
  <c r="U38" i="24"/>
  <c r="T38" i="24"/>
  <c r="S38" i="24"/>
  <c r="R38" i="24"/>
  <c r="Q38" i="24"/>
  <c r="P38" i="24"/>
  <c r="O38" i="24"/>
  <c r="N38" i="24"/>
  <c r="U37" i="24"/>
  <c r="T37" i="24"/>
  <c r="S37" i="24"/>
  <c r="R37" i="24"/>
  <c r="Q37" i="24"/>
  <c r="P37" i="24"/>
  <c r="O37" i="24"/>
  <c r="N37" i="24"/>
  <c r="U36" i="24"/>
  <c r="T36" i="24"/>
  <c r="S36" i="24"/>
  <c r="R36" i="24"/>
  <c r="Q36" i="24"/>
  <c r="P36" i="24"/>
  <c r="O36" i="24"/>
  <c r="N36" i="24"/>
  <c r="U35" i="24"/>
  <c r="T35" i="24"/>
  <c r="S35" i="24"/>
  <c r="R35" i="24"/>
  <c r="Q35" i="24"/>
  <c r="P35" i="24"/>
  <c r="O35" i="24"/>
  <c r="N35" i="24"/>
  <c r="U34" i="24"/>
  <c r="T34" i="24"/>
  <c r="S34" i="24"/>
  <c r="R34" i="24"/>
  <c r="Q34" i="24"/>
  <c r="P34" i="24"/>
  <c r="O34" i="24"/>
  <c r="N34" i="24"/>
  <c r="U33" i="24"/>
  <c r="T33" i="24"/>
  <c r="S33" i="24"/>
  <c r="R33" i="24"/>
  <c r="Q33" i="24"/>
  <c r="P33" i="24"/>
  <c r="O33" i="24"/>
  <c r="N33" i="24"/>
  <c r="U32" i="24"/>
  <c r="T32" i="24"/>
  <c r="S32" i="24"/>
  <c r="R32" i="24"/>
  <c r="Q32" i="24"/>
  <c r="P32" i="24"/>
  <c r="O32" i="24"/>
  <c r="N32" i="24"/>
  <c r="U31" i="24"/>
  <c r="T31" i="24"/>
  <c r="S31" i="24"/>
  <c r="R31" i="24"/>
  <c r="Q31" i="24"/>
  <c r="P31" i="24"/>
  <c r="O31" i="24"/>
  <c r="N31" i="24"/>
  <c r="U30" i="24"/>
  <c r="T30" i="24"/>
  <c r="S30" i="24"/>
  <c r="R30" i="24"/>
  <c r="Q30" i="24"/>
  <c r="P30" i="24"/>
  <c r="O30" i="24"/>
  <c r="N30" i="24"/>
  <c r="U29" i="24"/>
  <c r="T29" i="24"/>
  <c r="S29" i="24"/>
  <c r="R29" i="24"/>
  <c r="Q29" i="24"/>
  <c r="P29" i="24"/>
  <c r="O29" i="24"/>
  <c r="N29" i="24"/>
  <c r="U28" i="24"/>
  <c r="T28" i="24"/>
  <c r="S28" i="24"/>
  <c r="R28" i="24"/>
  <c r="Q28" i="24"/>
  <c r="P28" i="24"/>
  <c r="O28" i="24"/>
  <c r="N28" i="24"/>
  <c r="U27" i="24"/>
  <c r="T27" i="24"/>
  <c r="S27" i="24"/>
  <c r="R27" i="24"/>
  <c r="Q27" i="24"/>
  <c r="P27" i="24"/>
  <c r="O27" i="24"/>
  <c r="N27" i="24"/>
  <c r="U26" i="24"/>
  <c r="T26" i="24"/>
  <c r="S26" i="24"/>
  <c r="R26" i="24"/>
  <c r="Q26" i="24"/>
  <c r="P26" i="24"/>
  <c r="O26" i="24"/>
  <c r="N26" i="24"/>
  <c r="U25" i="24"/>
  <c r="T25" i="24"/>
  <c r="S25" i="24"/>
  <c r="R25" i="24"/>
  <c r="Q25" i="24"/>
  <c r="P25" i="24"/>
  <c r="O25" i="24"/>
  <c r="N25" i="24"/>
  <c r="U24" i="24"/>
  <c r="T24" i="24"/>
  <c r="S24" i="24"/>
  <c r="R24" i="24"/>
  <c r="Q24" i="24"/>
  <c r="P24" i="24"/>
  <c r="O24" i="24"/>
  <c r="N24" i="24"/>
  <c r="U23" i="24"/>
  <c r="T23" i="24"/>
  <c r="S23" i="24"/>
  <c r="R23" i="24"/>
  <c r="Q23" i="24"/>
  <c r="P23" i="24"/>
  <c r="O23" i="24"/>
  <c r="N23" i="24"/>
  <c r="U22" i="24"/>
  <c r="T22" i="24"/>
  <c r="S22" i="24"/>
  <c r="R22" i="24"/>
  <c r="Q22" i="24"/>
  <c r="P22" i="24"/>
  <c r="O22" i="24"/>
  <c r="N22" i="24"/>
  <c r="U21" i="24"/>
  <c r="T21" i="24"/>
  <c r="S21" i="24"/>
  <c r="R21" i="24"/>
  <c r="Q21" i="24"/>
  <c r="P21" i="24"/>
  <c r="O21" i="24"/>
  <c r="N21" i="24"/>
  <c r="U20" i="24"/>
  <c r="T20" i="24"/>
  <c r="S20" i="24"/>
  <c r="R20" i="24"/>
  <c r="Q20" i="24"/>
  <c r="P20" i="24"/>
  <c r="O20" i="24"/>
  <c r="N20" i="24"/>
  <c r="U19" i="24"/>
  <c r="T19" i="24"/>
  <c r="S19" i="24"/>
  <c r="R19" i="24"/>
  <c r="Q19" i="24"/>
  <c r="P19" i="24"/>
  <c r="O19" i="24"/>
  <c r="N19" i="24"/>
  <c r="U18" i="24"/>
  <c r="T18" i="24"/>
  <c r="S18" i="24"/>
  <c r="R18" i="24"/>
  <c r="Q18" i="24"/>
  <c r="P18" i="24"/>
  <c r="O18" i="24"/>
  <c r="N18" i="24"/>
  <c r="U17" i="24"/>
  <c r="T17" i="24"/>
  <c r="S17" i="24"/>
  <c r="R17" i="24"/>
  <c r="Q17" i="24"/>
  <c r="P17" i="24"/>
  <c r="O17" i="24"/>
  <c r="N17" i="24"/>
  <c r="U16" i="24"/>
  <c r="T16" i="24"/>
  <c r="S16" i="24"/>
  <c r="R16" i="24"/>
  <c r="Q16" i="24"/>
  <c r="P16" i="24"/>
  <c r="O16" i="24"/>
  <c r="N16" i="24"/>
  <c r="U15" i="24"/>
  <c r="T15" i="24"/>
  <c r="S15" i="24"/>
  <c r="R15" i="24"/>
  <c r="Q15" i="24"/>
  <c r="P15" i="24"/>
  <c r="O15" i="24"/>
  <c r="N15" i="24"/>
  <c r="U14" i="24"/>
  <c r="T14" i="24"/>
  <c r="S14" i="24"/>
  <c r="R14" i="24"/>
  <c r="Q14" i="24"/>
  <c r="P14" i="24"/>
  <c r="O14" i="24"/>
  <c r="N14" i="24"/>
  <c r="U13" i="24"/>
  <c r="T13" i="24"/>
  <c r="S13" i="24"/>
  <c r="R13" i="24"/>
  <c r="Q13" i="24"/>
  <c r="P13" i="24"/>
  <c r="O13" i="24"/>
  <c r="N13" i="24"/>
  <c r="U12" i="24"/>
  <c r="T12" i="24"/>
  <c r="S12" i="24"/>
  <c r="R12" i="24"/>
  <c r="Q12" i="24"/>
  <c r="P12" i="24"/>
  <c r="O12" i="24"/>
  <c r="N12" i="24"/>
  <c r="U11" i="24"/>
  <c r="T11" i="24"/>
  <c r="S11" i="24"/>
  <c r="R11" i="24"/>
  <c r="Q11" i="24"/>
  <c r="P11" i="24"/>
  <c r="O11" i="24"/>
  <c r="N11" i="24"/>
  <c r="E5" i="24"/>
  <c r="B5" i="24"/>
  <c r="E4" i="24"/>
  <c r="B4" i="24"/>
  <c r="B3" i="24"/>
  <c r="B2" i="24"/>
  <c r="U41" i="23"/>
  <c r="T41" i="23"/>
  <c r="S41" i="23"/>
  <c r="R41" i="23"/>
  <c r="Q41" i="23"/>
  <c r="P41" i="23"/>
  <c r="O41" i="23"/>
  <c r="N41" i="23"/>
  <c r="U40" i="23"/>
  <c r="T40" i="23"/>
  <c r="S40" i="23"/>
  <c r="R40" i="23"/>
  <c r="Q40" i="23"/>
  <c r="P40" i="23"/>
  <c r="O40" i="23"/>
  <c r="N40" i="23"/>
  <c r="U39" i="23"/>
  <c r="T39" i="23"/>
  <c r="S39" i="23"/>
  <c r="R39" i="23"/>
  <c r="Q39" i="23"/>
  <c r="P39" i="23"/>
  <c r="O39" i="23"/>
  <c r="N39" i="23"/>
  <c r="U38" i="23"/>
  <c r="T38" i="23"/>
  <c r="S38" i="23"/>
  <c r="R38" i="23"/>
  <c r="Q38" i="23"/>
  <c r="P38" i="23"/>
  <c r="O38" i="23"/>
  <c r="N38" i="23"/>
  <c r="U37" i="23"/>
  <c r="T37" i="23"/>
  <c r="S37" i="23"/>
  <c r="R37" i="23"/>
  <c r="Q37" i="23"/>
  <c r="P37" i="23"/>
  <c r="O37" i="23"/>
  <c r="N37" i="23"/>
  <c r="U36" i="23"/>
  <c r="T36" i="23"/>
  <c r="S36" i="23"/>
  <c r="R36" i="23"/>
  <c r="Q36" i="23"/>
  <c r="P36" i="23"/>
  <c r="O36" i="23"/>
  <c r="N36" i="23"/>
  <c r="U35" i="23"/>
  <c r="T35" i="23"/>
  <c r="S35" i="23"/>
  <c r="R35" i="23"/>
  <c r="Q35" i="23"/>
  <c r="P35" i="23"/>
  <c r="O35" i="23"/>
  <c r="N35" i="23"/>
  <c r="U34" i="23"/>
  <c r="T34" i="23"/>
  <c r="S34" i="23"/>
  <c r="R34" i="23"/>
  <c r="Q34" i="23"/>
  <c r="P34" i="23"/>
  <c r="O34" i="23"/>
  <c r="N34" i="23"/>
  <c r="U33" i="23"/>
  <c r="T33" i="23"/>
  <c r="S33" i="23"/>
  <c r="R33" i="23"/>
  <c r="Q33" i="23"/>
  <c r="P33" i="23"/>
  <c r="O33" i="23"/>
  <c r="N33" i="23"/>
  <c r="U32" i="23"/>
  <c r="T32" i="23"/>
  <c r="S32" i="23"/>
  <c r="R32" i="23"/>
  <c r="Q32" i="23"/>
  <c r="P32" i="23"/>
  <c r="O32" i="23"/>
  <c r="N32" i="23"/>
  <c r="U31" i="23"/>
  <c r="T31" i="23"/>
  <c r="S31" i="23"/>
  <c r="R31" i="23"/>
  <c r="Q31" i="23"/>
  <c r="P31" i="23"/>
  <c r="O31" i="23"/>
  <c r="N31" i="23"/>
  <c r="U30" i="23"/>
  <c r="T30" i="23"/>
  <c r="S30" i="23"/>
  <c r="R30" i="23"/>
  <c r="Q30" i="23"/>
  <c r="P30" i="23"/>
  <c r="O30" i="23"/>
  <c r="N30" i="23"/>
  <c r="U29" i="23"/>
  <c r="T29" i="23"/>
  <c r="S29" i="23"/>
  <c r="R29" i="23"/>
  <c r="Q29" i="23"/>
  <c r="P29" i="23"/>
  <c r="O29" i="23"/>
  <c r="N29" i="23"/>
  <c r="U28" i="23"/>
  <c r="T28" i="23"/>
  <c r="S28" i="23"/>
  <c r="R28" i="23"/>
  <c r="Q28" i="23"/>
  <c r="P28" i="23"/>
  <c r="O28" i="23"/>
  <c r="N28" i="23"/>
  <c r="U27" i="23"/>
  <c r="T27" i="23"/>
  <c r="S27" i="23"/>
  <c r="R27" i="23"/>
  <c r="Q27" i="23"/>
  <c r="P27" i="23"/>
  <c r="O27" i="23"/>
  <c r="N27" i="23"/>
  <c r="U26" i="23"/>
  <c r="T26" i="23"/>
  <c r="S26" i="23"/>
  <c r="R26" i="23"/>
  <c r="Q26" i="23"/>
  <c r="P26" i="23"/>
  <c r="O26" i="23"/>
  <c r="N26" i="23"/>
  <c r="U25" i="23"/>
  <c r="T25" i="23"/>
  <c r="S25" i="23"/>
  <c r="R25" i="23"/>
  <c r="Q25" i="23"/>
  <c r="P25" i="23"/>
  <c r="O25" i="23"/>
  <c r="N25" i="23"/>
  <c r="U24" i="23"/>
  <c r="T24" i="23"/>
  <c r="S24" i="23"/>
  <c r="R24" i="23"/>
  <c r="Q24" i="23"/>
  <c r="P24" i="23"/>
  <c r="O24" i="23"/>
  <c r="N24" i="23"/>
  <c r="U23" i="23"/>
  <c r="T23" i="23"/>
  <c r="S23" i="23"/>
  <c r="R23" i="23"/>
  <c r="Q23" i="23"/>
  <c r="P23" i="23"/>
  <c r="O23" i="23"/>
  <c r="N23" i="23"/>
  <c r="U22" i="23"/>
  <c r="T22" i="23"/>
  <c r="S22" i="23"/>
  <c r="R22" i="23"/>
  <c r="Q22" i="23"/>
  <c r="P22" i="23"/>
  <c r="O22" i="23"/>
  <c r="N22" i="23"/>
  <c r="U21" i="23"/>
  <c r="T21" i="23"/>
  <c r="S21" i="23"/>
  <c r="R21" i="23"/>
  <c r="Q21" i="23"/>
  <c r="P21" i="23"/>
  <c r="O21" i="23"/>
  <c r="N21" i="23"/>
  <c r="U20" i="23"/>
  <c r="T20" i="23"/>
  <c r="S20" i="23"/>
  <c r="R20" i="23"/>
  <c r="Q20" i="23"/>
  <c r="P20" i="23"/>
  <c r="O20" i="23"/>
  <c r="N20" i="23"/>
  <c r="U19" i="23"/>
  <c r="T19" i="23"/>
  <c r="S19" i="23"/>
  <c r="R19" i="23"/>
  <c r="Q19" i="23"/>
  <c r="P19" i="23"/>
  <c r="O19" i="23"/>
  <c r="N19" i="23"/>
  <c r="U18" i="23"/>
  <c r="T18" i="23"/>
  <c r="S18" i="23"/>
  <c r="R18" i="23"/>
  <c r="Q18" i="23"/>
  <c r="P18" i="23"/>
  <c r="O18" i="23"/>
  <c r="N18" i="23"/>
  <c r="U17" i="23"/>
  <c r="T17" i="23"/>
  <c r="S17" i="23"/>
  <c r="R17" i="23"/>
  <c r="Q17" i="23"/>
  <c r="P17" i="23"/>
  <c r="O17" i="23"/>
  <c r="N17" i="23"/>
  <c r="U16" i="23"/>
  <c r="T16" i="23"/>
  <c r="S16" i="23"/>
  <c r="R16" i="23"/>
  <c r="Q16" i="23"/>
  <c r="P16" i="23"/>
  <c r="O16" i="23"/>
  <c r="N16" i="23"/>
  <c r="U15" i="23"/>
  <c r="T15" i="23"/>
  <c r="S15" i="23"/>
  <c r="R15" i="23"/>
  <c r="Q15" i="23"/>
  <c r="P15" i="23"/>
  <c r="O15" i="23"/>
  <c r="N15" i="23"/>
  <c r="U14" i="23"/>
  <c r="T14" i="23"/>
  <c r="S14" i="23"/>
  <c r="R14" i="23"/>
  <c r="Q14" i="23"/>
  <c r="P14" i="23"/>
  <c r="O14" i="23"/>
  <c r="N14" i="23"/>
  <c r="U13" i="23"/>
  <c r="T13" i="23"/>
  <c r="S13" i="23"/>
  <c r="R13" i="23"/>
  <c r="Q13" i="23"/>
  <c r="P13" i="23"/>
  <c r="O13" i="23"/>
  <c r="N13" i="23"/>
  <c r="U12" i="23"/>
  <c r="T12" i="23"/>
  <c r="S12" i="23"/>
  <c r="R12" i="23"/>
  <c r="Q12" i="23"/>
  <c r="P12" i="23"/>
  <c r="O12" i="23"/>
  <c r="N12" i="23"/>
  <c r="U11" i="23"/>
  <c r="T11" i="23"/>
  <c r="S11" i="23"/>
  <c r="R11" i="23"/>
  <c r="Q11" i="23"/>
  <c r="P11" i="23"/>
  <c r="O11" i="23"/>
  <c r="N11" i="23"/>
  <c r="E5" i="23"/>
  <c r="B5" i="23"/>
  <c r="E4" i="23"/>
  <c r="B4" i="23"/>
  <c r="B3" i="23"/>
  <c r="B2" i="23"/>
  <c r="U41" i="22"/>
  <c r="T41" i="22"/>
  <c r="S41" i="22"/>
  <c r="R41" i="22"/>
  <c r="Q41" i="22"/>
  <c r="P41" i="22"/>
  <c r="O41" i="22"/>
  <c r="N41" i="22"/>
  <c r="U40" i="22"/>
  <c r="T40" i="22"/>
  <c r="S40" i="22"/>
  <c r="R40" i="22"/>
  <c r="Q40" i="22"/>
  <c r="P40" i="22"/>
  <c r="O40" i="22"/>
  <c r="N40" i="22"/>
  <c r="U39" i="22"/>
  <c r="T39" i="22"/>
  <c r="S39" i="22"/>
  <c r="R39" i="22"/>
  <c r="Q39" i="22"/>
  <c r="P39" i="22"/>
  <c r="O39" i="22"/>
  <c r="N39" i="22"/>
  <c r="U38" i="22"/>
  <c r="T38" i="22"/>
  <c r="S38" i="22"/>
  <c r="R38" i="22"/>
  <c r="Q38" i="22"/>
  <c r="P38" i="22"/>
  <c r="O38" i="22"/>
  <c r="N38" i="22"/>
  <c r="U37" i="22"/>
  <c r="T37" i="22"/>
  <c r="S37" i="22"/>
  <c r="R37" i="22"/>
  <c r="Q37" i="22"/>
  <c r="P37" i="22"/>
  <c r="O37" i="22"/>
  <c r="N37" i="22"/>
  <c r="U36" i="22"/>
  <c r="T36" i="22"/>
  <c r="S36" i="22"/>
  <c r="R36" i="22"/>
  <c r="Q36" i="22"/>
  <c r="P36" i="22"/>
  <c r="O36" i="22"/>
  <c r="N36" i="22"/>
  <c r="U35" i="22"/>
  <c r="T35" i="22"/>
  <c r="S35" i="22"/>
  <c r="R35" i="22"/>
  <c r="Q35" i="22"/>
  <c r="P35" i="22"/>
  <c r="O35" i="22"/>
  <c r="N35" i="22"/>
  <c r="U34" i="22"/>
  <c r="T34" i="22"/>
  <c r="S34" i="22"/>
  <c r="R34" i="22"/>
  <c r="Q34" i="22"/>
  <c r="P34" i="22"/>
  <c r="O34" i="22"/>
  <c r="N34" i="22"/>
  <c r="U33" i="22"/>
  <c r="T33" i="22"/>
  <c r="S33" i="22"/>
  <c r="R33" i="22"/>
  <c r="Q33" i="22"/>
  <c r="P33" i="22"/>
  <c r="O33" i="22"/>
  <c r="N33" i="22"/>
  <c r="U32" i="22"/>
  <c r="T32" i="22"/>
  <c r="S32" i="22"/>
  <c r="R32" i="22"/>
  <c r="Q32" i="22"/>
  <c r="P32" i="22"/>
  <c r="O32" i="22"/>
  <c r="N32" i="22"/>
  <c r="U31" i="22"/>
  <c r="T31" i="22"/>
  <c r="S31" i="22"/>
  <c r="R31" i="22"/>
  <c r="Q31" i="22"/>
  <c r="P31" i="22"/>
  <c r="O31" i="22"/>
  <c r="N31" i="22"/>
  <c r="U30" i="22"/>
  <c r="T30" i="22"/>
  <c r="S30" i="22"/>
  <c r="R30" i="22"/>
  <c r="Q30" i="22"/>
  <c r="P30" i="22"/>
  <c r="O30" i="22"/>
  <c r="N30" i="22"/>
  <c r="U29" i="22"/>
  <c r="T29" i="22"/>
  <c r="S29" i="22"/>
  <c r="R29" i="22"/>
  <c r="Q29" i="22"/>
  <c r="P29" i="22"/>
  <c r="O29" i="22"/>
  <c r="N29" i="22"/>
  <c r="U28" i="22"/>
  <c r="T28" i="22"/>
  <c r="S28" i="22"/>
  <c r="R28" i="22"/>
  <c r="Q28" i="22"/>
  <c r="P28" i="22"/>
  <c r="O28" i="22"/>
  <c r="N28" i="22"/>
  <c r="U27" i="22"/>
  <c r="T27" i="22"/>
  <c r="S27" i="22"/>
  <c r="R27" i="22"/>
  <c r="Q27" i="22"/>
  <c r="P27" i="22"/>
  <c r="O27" i="22"/>
  <c r="N27" i="22"/>
  <c r="U26" i="22"/>
  <c r="T26" i="22"/>
  <c r="S26" i="22"/>
  <c r="R26" i="22"/>
  <c r="Q26" i="22"/>
  <c r="P26" i="22"/>
  <c r="O26" i="22"/>
  <c r="N26" i="22"/>
  <c r="U25" i="22"/>
  <c r="T25" i="22"/>
  <c r="S25" i="22"/>
  <c r="R25" i="22"/>
  <c r="Q25" i="22"/>
  <c r="P25" i="22"/>
  <c r="O25" i="22"/>
  <c r="N25" i="22"/>
  <c r="U24" i="22"/>
  <c r="T24" i="22"/>
  <c r="S24" i="22"/>
  <c r="R24" i="22"/>
  <c r="Q24" i="22"/>
  <c r="P24" i="22"/>
  <c r="O24" i="22"/>
  <c r="N24" i="22"/>
  <c r="U23" i="22"/>
  <c r="T23" i="22"/>
  <c r="S23" i="22"/>
  <c r="R23" i="22"/>
  <c r="Q23" i="22"/>
  <c r="P23" i="22"/>
  <c r="O23" i="22"/>
  <c r="N23" i="22"/>
  <c r="U22" i="22"/>
  <c r="T22" i="22"/>
  <c r="S22" i="22"/>
  <c r="R22" i="22"/>
  <c r="Q22" i="22"/>
  <c r="P22" i="22"/>
  <c r="O22" i="22"/>
  <c r="N22" i="22"/>
  <c r="U21" i="22"/>
  <c r="T21" i="22"/>
  <c r="S21" i="22"/>
  <c r="R21" i="22"/>
  <c r="Q21" i="22"/>
  <c r="P21" i="22"/>
  <c r="O21" i="22"/>
  <c r="N21" i="22"/>
  <c r="U20" i="22"/>
  <c r="T20" i="22"/>
  <c r="S20" i="22"/>
  <c r="R20" i="22"/>
  <c r="Q20" i="22"/>
  <c r="P20" i="22"/>
  <c r="O20" i="22"/>
  <c r="N20" i="22"/>
  <c r="U19" i="22"/>
  <c r="T19" i="22"/>
  <c r="S19" i="22"/>
  <c r="R19" i="22"/>
  <c r="Q19" i="22"/>
  <c r="P19" i="22"/>
  <c r="O19" i="22"/>
  <c r="N19" i="22"/>
  <c r="U18" i="22"/>
  <c r="T18" i="22"/>
  <c r="S18" i="22"/>
  <c r="R18" i="22"/>
  <c r="Q18" i="22"/>
  <c r="P18" i="22"/>
  <c r="O18" i="22"/>
  <c r="N18" i="22"/>
  <c r="U17" i="22"/>
  <c r="T17" i="22"/>
  <c r="S17" i="22"/>
  <c r="R17" i="22"/>
  <c r="Q17" i="22"/>
  <c r="P17" i="22"/>
  <c r="O17" i="22"/>
  <c r="N17" i="22"/>
  <c r="U16" i="22"/>
  <c r="T16" i="22"/>
  <c r="S16" i="22"/>
  <c r="R16" i="22"/>
  <c r="Q16" i="22"/>
  <c r="P16" i="22"/>
  <c r="O16" i="22"/>
  <c r="N16" i="22"/>
  <c r="U15" i="22"/>
  <c r="T15" i="22"/>
  <c r="S15" i="22"/>
  <c r="R15" i="22"/>
  <c r="Q15" i="22"/>
  <c r="P15" i="22"/>
  <c r="O15" i="22"/>
  <c r="N15" i="22"/>
  <c r="U14" i="22"/>
  <c r="T14" i="22"/>
  <c r="S14" i="22"/>
  <c r="R14" i="22"/>
  <c r="Q14" i="22"/>
  <c r="P14" i="22"/>
  <c r="O14" i="22"/>
  <c r="N14" i="22"/>
  <c r="U13" i="22"/>
  <c r="T13" i="22"/>
  <c r="S13" i="22"/>
  <c r="R13" i="22"/>
  <c r="Q13" i="22"/>
  <c r="P13" i="22"/>
  <c r="O13" i="22"/>
  <c r="N13" i="22"/>
  <c r="U12" i="22"/>
  <c r="T12" i="22"/>
  <c r="S12" i="22"/>
  <c r="R12" i="22"/>
  <c r="Q12" i="22"/>
  <c r="P12" i="22"/>
  <c r="O12" i="22"/>
  <c r="N12" i="22"/>
  <c r="U11" i="22"/>
  <c r="T11" i="22"/>
  <c r="S11" i="22"/>
  <c r="R11" i="22"/>
  <c r="Q11" i="22"/>
  <c r="P11" i="22"/>
  <c r="O11" i="22"/>
  <c r="N11" i="22"/>
  <c r="E5" i="22"/>
  <c r="B5" i="22"/>
  <c r="E4" i="22"/>
  <c r="B4" i="22"/>
  <c r="B3" i="22"/>
  <c r="B2" i="22"/>
  <c r="U41" i="21"/>
  <c r="T41" i="21"/>
  <c r="S41" i="21"/>
  <c r="R41" i="21"/>
  <c r="Q41" i="21"/>
  <c r="P41" i="21"/>
  <c r="O41" i="21"/>
  <c r="N41" i="21"/>
  <c r="U40" i="21"/>
  <c r="T40" i="21"/>
  <c r="S40" i="21"/>
  <c r="R40" i="21"/>
  <c r="Q40" i="21"/>
  <c r="P40" i="21"/>
  <c r="O40" i="21"/>
  <c r="N40" i="21"/>
  <c r="U39" i="21"/>
  <c r="T39" i="21"/>
  <c r="S39" i="21"/>
  <c r="R39" i="21"/>
  <c r="Q39" i="21"/>
  <c r="P39" i="21"/>
  <c r="O39" i="21"/>
  <c r="N39" i="21"/>
  <c r="U38" i="21"/>
  <c r="T38" i="21"/>
  <c r="S38" i="21"/>
  <c r="R38" i="21"/>
  <c r="Q38" i="21"/>
  <c r="P38" i="21"/>
  <c r="O38" i="21"/>
  <c r="N38" i="21"/>
  <c r="U37" i="21"/>
  <c r="T37" i="21"/>
  <c r="S37" i="21"/>
  <c r="R37" i="21"/>
  <c r="Q37" i="21"/>
  <c r="P37" i="21"/>
  <c r="O37" i="21"/>
  <c r="N37" i="21"/>
  <c r="U36" i="21"/>
  <c r="T36" i="21"/>
  <c r="S36" i="21"/>
  <c r="R36" i="21"/>
  <c r="Q36" i="21"/>
  <c r="P36" i="21"/>
  <c r="O36" i="21"/>
  <c r="N36" i="21"/>
  <c r="U35" i="21"/>
  <c r="T35" i="21"/>
  <c r="S35" i="21"/>
  <c r="R35" i="21"/>
  <c r="Q35" i="21"/>
  <c r="P35" i="21"/>
  <c r="O35" i="21"/>
  <c r="N35" i="21"/>
  <c r="U34" i="21"/>
  <c r="T34" i="21"/>
  <c r="S34" i="21"/>
  <c r="R34" i="21"/>
  <c r="Q34" i="21"/>
  <c r="P34" i="21"/>
  <c r="O34" i="21"/>
  <c r="N34" i="21"/>
  <c r="U33" i="21"/>
  <c r="T33" i="21"/>
  <c r="S33" i="21"/>
  <c r="R33" i="21"/>
  <c r="Q33" i="21"/>
  <c r="P33" i="21"/>
  <c r="O33" i="21"/>
  <c r="N33" i="21"/>
  <c r="U32" i="21"/>
  <c r="T32" i="21"/>
  <c r="S32" i="21"/>
  <c r="R32" i="21"/>
  <c r="Q32" i="21"/>
  <c r="P32" i="21"/>
  <c r="O32" i="21"/>
  <c r="N32" i="21"/>
  <c r="U31" i="21"/>
  <c r="T31" i="21"/>
  <c r="S31" i="21"/>
  <c r="R31" i="21"/>
  <c r="Q31" i="21"/>
  <c r="P31" i="21"/>
  <c r="O31" i="21"/>
  <c r="N31" i="21"/>
  <c r="U30" i="21"/>
  <c r="T30" i="21"/>
  <c r="S30" i="21"/>
  <c r="R30" i="21"/>
  <c r="Q30" i="21"/>
  <c r="P30" i="21"/>
  <c r="O30" i="21"/>
  <c r="N30" i="21"/>
  <c r="U29" i="21"/>
  <c r="T29" i="21"/>
  <c r="S29" i="21"/>
  <c r="R29" i="21"/>
  <c r="Q29" i="21"/>
  <c r="P29" i="21"/>
  <c r="O29" i="21"/>
  <c r="N29" i="21"/>
  <c r="U28" i="21"/>
  <c r="T28" i="21"/>
  <c r="S28" i="21"/>
  <c r="R28" i="21"/>
  <c r="Q28" i="21"/>
  <c r="P28" i="21"/>
  <c r="O28" i="21"/>
  <c r="N28" i="21"/>
  <c r="U27" i="21"/>
  <c r="T27" i="21"/>
  <c r="S27" i="21"/>
  <c r="R27" i="21"/>
  <c r="Q27" i="21"/>
  <c r="P27" i="21"/>
  <c r="O27" i="21"/>
  <c r="N27" i="21"/>
  <c r="U26" i="21"/>
  <c r="T26" i="21"/>
  <c r="S26" i="21"/>
  <c r="R26" i="21"/>
  <c r="Q26" i="21"/>
  <c r="P26" i="21"/>
  <c r="O26" i="21"/>
  <c r="N26" i="21"/>
  <c r="U25" i="21"/>
  <c r="T25" i="21"/>
  <c r="S25" i="21"/>
  <c r="R25" i="21"/>
  <c r="Q25" i="21"/>
  <c r="P25" i="21"/>
  <c r="O25" i="21"/>
  <c r="N25" i="21"/>
  <c r="U24" i="21"/>
  <c r="T24" i="21"/>
  <c r="S24" i="21"/>
  <c r="R24" i="21"/>
  <c r="Q24" i="21"/>
  <c r="P24" i="21"/>
  <c r="O24" i="21"/>
  <c r="N24" i="21"/>
  <c r="U23" i="21"/>
  <c r="T23" i="21"/>
  <c r="S23" i="21"/>
  <c r="R23" i="21"/>
  <c r="Q23" i="21"/>
  <c r="P23" i="21"/>
  <c r="O23" i="21"/>
  <c r="N23" i="21"/>
  <c r="U22" i="21"/>
  <c r="T22" i="21"/>
  <c r="S22" i="21"/>
  <c r="R22" i="21"/>
  <c r="Q22" i="21"/>
  <c r="P22" i="21"/>
  <c r="O22" i="21"/>
  <c r="N22" i="21"/>
  <c r="U21" i="21"/>
  <c r="T21" i="21"/>
  <c r="S21" i="21"/>
  <c r="R21" i="21"/>
  <c r="Q21" i="21"/>
  <c r="P21" i="21"/>
  <c r="O21" i="21"/>
  <c r="N21" i="21"/>
  <c r="U20" i="21"/>
  <c r="T20" i="21"/>
  <c r="S20" i="21"/>
  <c r="R20" i="21"/>
  <c r="Q20" i="21"/>
  <c r="P20" i="21"/>
  <c r="O20" i="21"/>
  <c r="N20" i="21"/>
  <c r="U19" i="21"/>
  <c r="T19" i="21"/>
  <c r="S19" i="21"/>
  <c r="R19" i="21"/>
  <c r="Q19" i="21"/>
  <c r="P19" i="21"/>
  <c r="O19" i="21"/>
  <c r="N19" i="21"/>
  <c r="U18" i="21"/>
  <c r="T18" i="21"/>
  <c r="S18" i="21"/>
  <c r="R18" i="21"/>
  <c r="Q18" i="21"/>
  <c r="P18" i="21"/>
  <c r="O18" i="21"/>
  <c r="N18" i="21"/>
  <c r="U17" i="21"/>
  <c r="T17" i="21"/>
  <c r="S17" i="21"/>
  <c r="R17" i="21"/>
  <c r="Q17" i="21"/>
  <c r="P17" i="21"/>
  <c r="O17" i="21"/>
  <c r="N17" i="21"/>
  <c r="U16" i="21"/>
  <c r="T16" i="21"/>
  <c r="S16" i="21"/>
  <c r="R16" i="21"/>
  <c r="Q16" i="21"/>
  <c r="P16" i="21"/>
  <c r="O16" i="21"/>
  <c r="N16" i="21"/>
  <c r="U15" i="21"/>
  <c r="T15" i="21"/>
  <c r="S15" i="21"/>
  <c r="R15" i="21"/>
  <c r="Q15" i="21"/>
  <c r="P15" i="21"/>
  <c r="O15" i="21"/>
  <c r="N15" i="21"/>
  <c r="U14" i="21"/>
  <c r="T14" i="21"/>
  <c r="S14" i="21"/>
  <c r="R14" i="21"/>
  <c r="Q14" i="21"/>
  <c r="P14" i="21"/>
  <c r="O14" i="21"/>
  <c r="N14" i="21"/>
  <c r="U13" i="21"/>
  <c r="T13" i="21"/>
  <c r="S13" i="21"/>
  <c r="R13" i="21"/>
  <c r="Q13" i="21"/>
  <c r="P13" i="21"/>
  <c r="O13" i="21"/>
  <c r="N13" i="21"/>
  <c r="U12" i="21"/>
  <c r="T12" i="21"/>
  <c r="S12" i="21"/>
  <c r="R12" i="21"/>
  <c r="Q12" i="21"/>
  <c r="P12" i="21"/>
  <c r="O12" i="21"/>
  <c r="N12" i="21"/>
  <c r="U11" i="21"/>
  <c r="T11" i="21"/>
  <c r="S11" i="21"/>
  <c r="R11" i="21"/>
  <c r="Q11" i="21"/>
  <c r="P11" i="21"/>
  <c r="O11" i="21"/>
  <c r="N11" i="21"/>
  <c r="E5" i="21"/>
  <c r="B5" i="21"/>
  <c r="E4" i="21"/>
  <c r="B4" i="21"/>
  <c r="B3" i="21"/>
  <c r="B2" i="21"/>
  <c r="AB41" i="20"/>
  <c r="AA41" i="20"/>
  <c r="Z41" i="20"/>
  <c r="Y41" i="20"/>
  <c r="U41" i="20"/>
  <c r="T41" i="20"/>
  <c r="S41" i="20"/>
  <c r="R41" i="20"/>
  <c r="Q41" i="20"/>
  <c r="P41" i="20"/>
  <c r="O41" i="20"/>
  <c r="N41" i="20"/>
  <c r="AB40" i="20"/>
  <c r="AA40" i="20"/>
  <c r="Z40" i="20"/>
  <c r="Y40" i="20"/>
  <c r="U40" i="20"/>
  <c r="T40" i="20"/>
  <c r="S40" i="20"/>
  <c r="R40" i="20"/>
  <c r="Q40" i="20"/>
  <c r="P40" i="20"/>
  <c r="O40" i="20"/>
  <c r="N40" i="20"/>
  <c r="AB39" i="20"/>
  <c r="AA39" i="20"/>
  <c r="Z39" i="20"/>
  <c r="Y39" i="20"/>
  <c r="U39" i="20"/>
  <c r="T39" i="20"/>
  <c r="S39" i="20"/>
  <c r="R39" i="20"/>
  <c r="Q39" i="20"/>
  <c r="P39" i="20"/>
  <c r="O39" i="20"/>
  <c r="N39" i="20"/>
  <c r="AB38" i="20"/>
  <c r="AA38" i="20"/>
  <c r="Z38" i="20"/>
  <c r="Y38" i="20"/>
  <c r="U38" i="20"/>
  <c r="T38" i="20"/>
  <c r="S38" i="20"/>
  <c r="R38" i="20"/>
  <c r="Q38" i="20"/>
  <c r="P38" i="20"/>
  <c r="O38" i="20"/>
  <c r="N38" i="20"/>
  <c r="AB37" i="20"/>
  <c r="AA37" i="20"/>
  <c r="Z37" i="20"/>
  <c r="Y37" i="20"/>
  <c r="U37" i="20"/>
  <c r="T37" i="20"/>
  <c r="S37" i="20"/>
  <c r="R37" i="20"/>
  <c r="Q37" i="20"/>
  <c r="P37" i="20"/>
  <c r="O37" i="20"/>
  <c r="N37" i="20"/>
  <c r="AB36" i="20"/>
  <c r="AA36" i="20"/>
  <c r="Z36" i="20"/>
  <c r="Y36" i="20"/>
  <c r="U36" i="20"/>
  <c r="T36" i="20"/>
  <c r="S36" i="20"/>
  <c r="R36" i="20"/>
  <c r="Q36" i="20"/>
  <c r="P36" i="20"/>
  <c r="O36" i="20"/>
  <c r="N36" i="20"/>
  <c r="AB35" i="20"/>
  <c r="AA35" i="20"/>
  <c r="Z35" i="20"/>
  <c r="Y35" i="20"/>
  <c r="U35" i="20"/>
  <c r="T35" i="20"/>
  <c r="S35" i="20"/>
  <c r="R35" i="20"/>
  <c r="Q35" i="20"/>
  <c r="P35" i="20"/>
  <c r="O35" i="20"/>
  <c r="N35" i="20"/>
  <c r="AB34" i="20"/>
  <c r="AA34" i="20"/>
  <c r="Z34" i="20"/>
  <c r="Y34" i="20"/>
  <c r="U34" i="20"/>
  <c r="T34" i="20"/>
  <c r="S34" i="20"/>
  <c r="R34" i="20"/>
  <c r="Q34" i="20"/>
  <c r="P34" i="20"/>
  <c r="O34" i="20"/>
  <c r="N34" i="20"/>
  <c r="AB33" i="20"/>
  <c r="AA33" i="20"/>
  <c r="Z33" i="20"/>
  <c r="Y33" i="20"/>
  <c r="U33" i="20"/>
  <c r="T33" i="20"/>
  <c r="S33" i="20"/>
  <c r="R33" i="20"/>
  <c r="Q33" i="20"/>
  <c r="P33" i="20"/>
  <c r="O33" i="20"/>
  <c r="N33" i="20"/>
  <c r="AB32" i="20"/>
  <c r="AA32" i="20"/>
  <c r="Z32" i="20"/>
  <c r="Y32" i="20"/>
  <c r="U32" i="20"/>
  <c r="T32" i="20"/>
  <c r="S32" i="20"/>
  <c r="R32" i="20"/>
  <c r="Q32" i="20"/>
  <c r="P32" i="20"/>
  <c r="O32" i="20"/>
  <c r="N32" i="20"/>
  <c r="AB31" i="20"/>
  <c r="AA31" i="20"/>
  <c r="Z31" i="20"/>
  <c r="Y31" i="20"/>
  <c r="U31" i="20"/>
  <c r="T31" i="20"/>
  <c r="S31" i="20"/>
  <c r="R31" i="20"/>
  <c r="Q31" i="20"/>
  <c r="P31" i="20"/>
  <c r="O31" i="20"/>
  <c r="N31" i="20"/>
  <c r="AB30" i="20"/>
  <c r="AA30" i="20"/>
  <c r="Z30" i="20"/>
  <c r="Y30" i="20"/>
  <c r="U30" i="20"/>
  <c r="T30" i="20"/>
  <c r="S30" i="20"/>
  <c r="R30" i="20"/>
  <c r="Q30" i="20"/>
  <c r="P30" i="20"/>
  <c r="O30" i="20"/>
  <c r="N30" i="20"/>
  <c r="AB29" i="20"/>
  <c r="AA29" i="20"/>
  <c r="Z29" i="20"/>
  <c r="Y29" i="20"/>
  <c r="U29" i="20"/>
  <c r="T29" i="20"/>
  <c r="S29" i="20"/>
  <c r="R29" i="20"/>
  <c r="Q29" i="20"/>
  <c r="P29" i="20"/>
  <c r="O29" i="20"/>
  <c r="N29" i="20"/>
  <c r="AB28" i="20"/>
  <c r="AA28" i="20"/>
  <c r="Z28" i="20"/>
  <c r="Y28" i="20"/>
  <c r="U28" i="20"/>
  <c r="T28" i="20"/>
  <c r="S28" i="20"/>
  <c r="R28" i="20"/>
  <c r="Q28" i="20"/>
  <c r="P28" i="20"/>
  <c r="O28" i="20"/>
  <c r="N28" i="20"/>
  <c r="AB27" i="20"/>
  <c r="AA27" i="20"/>
  <c r="Z27" i="20"/>
  <c r="Y27" i="20"/>
  <c r="U27" i="20"/>
  <c r="T27" i="20"/>
  <c r="S27" i="20"/>
  <c r="R27" i="20"/>
  <c r="Q27" i="20"/>
  <c r="P27" i="20"/>
  <c r="O27" i="20"/>
  <c r="N27" i="20"/>
  <c r="AB26" i="20"/>
  <c r="AA26" i="20"/>
  <c r="Z26" i="20"/>
  <c r="Y26" i="20"/>
  <c r="U26" i="20"/>
  <c r="T26" i="20"/>
  <c r="S26" i="20"/>
  <c r="R26" i="20"/>
  <c r="Q26" i="20"/>
  <c r="P26" i="20"/>
  <c r="O26" i="20"/>
  <c r="N26" i="20"/>
  <c r="AB25" i="20"/>
  <c r="AA25" i="20"/>
  <c r="Z25" i="20"/>
  <c r="Y25" i="20"/>
  <c r="U25" i="20"/>
  <c r="T25" i="20"/>
  <c r="S25" i="20"/>
  <c r="R25" i="20"/>
  <c r="Q25" i="20"/>
  <c r="P25" i="20"/>
  <c r="O25" i="20"/>
  <c r="N25" i="20"/>
  <c r="AB24" i="20"/>
  <c r="AA24" i="20"/>
  <c r="Z24" i="20"/>
  <c r="Y24" i="20"/>
  <c r="U24" i="20"/>
  <c r="T24" i="20"/>
  <c r="S24" i="20"/>
  <c r="R24" i="20"/>
  <c r="Q24" i="20"/>
  <c r="P24" i="20"/>
  <c r="O24" i="20"/>
  <c r="N24" i="20"/>
  <c r="AB23" i="20"/>
  <c r="AA23" i="20"/>
  <c r="Z23" i="20"/>
  <c r="Y23" i="20"/>
  <c r="U23" i="20"/>
  <c r="T23" i="20"/>
  <c r="S23" i="20"/>
  <c r="R23" i="20"/>
  <c r="Q23" i="20"/>
  <c r="P23" i="20"/>
  <c r="O23" i="20"/>
  <c r="N23" i="20"/>
  <c r="AB22" i="20"/>
  <c r="AA22" i="20"/>
  <c r="Z22" i="20"/>
  <c r="Y22" i="20"/>
  <c r="U22" i="20"/>
  <c r="T22" i="20"/>
  <c r="S22" i="20"/>
  <c r="R22" i="20"/>
  <c r="Q22" i="20"/>
  <c r="P22" i="20"/>
  <c r="O22" i="20"/>
  <c r="N22" i="20"/>
  <c r="AB21" i="20"/>
  <c r="AA21" i="20"/>
  <c r="Z21" i="20"/>
  <c r="Y21" i="20"/>
  <c r="U21" i="20"/>
  <c r="T21" i="20"/>
  <c r="S21" i="20"/>
  <c r="R21" i="20"/>
  <c r="Q21" i="20"/>
  <c r="P21" i="20"/>
  <c r="O21" i="20"/>
  <c r="N21" i="20"/>
  <c r="AB20" i="20"/>
  <c r="AA20" i="20"/>
  <c r="Z20" i="20"/>
  <c r="Y20" i="20"/>
  <c r="U20" i="20"/>
  <c r="T20" i="20"/>
  <c r="S20" i="20"/>
  <c r="R20" i="20"/>
  <c r="Q20" i="20"/>
  <c r="P20" i="20"/>
  <c r="O20" i="20"/>
  <c r="N20" i="20"/>
  <c r="AB19" i="20"/>
  <c r="AA19" i="20"/>
  <c r="Z19" i="20"/>
  <c r="Y19" i="20"/>
  <c r="U19" i="20"/>
  <c r="T19" i="20"/>
  <c r="S19" i="20"/>
  <c r="R19" i="20"/>
  <c r="Q19" i="20"/>
  <c r="P19" i="20"/>
  <c r="O19" i="20"/>
  <c r="N19" i="20"/>
  <c r="AB18" i="20"/>
  <c r="AA18" i="20"/>
  <c r="Z18" i="20"/>
  <c r="Y18" i="20"/>
  <c r="U18" i="20"/>
  <c r="T18" i="20"/>
  <c r="S18" i="20"/>
  <c r="R18" i="20"/>
  <c r="Q18" i="20"/>
  <c r="P18" i="20"/>
  <c r="O18" i="20"/>
  <c r="N18" i="20"/>
  <c r="AB17" i="20"/>
  <c r="AA17" i="20"/>
  <c r="Z17" i="20"/>
  <c r="Y17" i="20"/>
  <c r="U17" i="20"/>
  <c r="T17" i="20"/>
  <c r="S17" i="20"/>
  <c r="R17" i="20"/>
  <c r="Q17" i="20"/>
  <c r="P17" i="20"/>
  <c r="O17" i="20"/>
  <c r="N17" i="20"/>
  <c r="AB16" i="20"/>
  <c r="AA16" i="20"/>
  <c r="Z16" i="20"/>
  <c r="Y16" i="20"/>
  <c r="U16" i="20"/>
  <c r="T16" i="20"/>
  <c r="S16" i="20"/>
  <c r="R16" i="20"/>
  <c r="Q16" i="20"/>
  <c r="P16" i="20"/>
  <c r="O16" i="20"/>
  <c r="N16" i="20"/>
  <c r="AB15" i="20"/>
  <c r="AA15" i="20"/>
  <c r="Z15" i="20"/>
  <c r="Y15" i="20"/>
  <c r="U15" i="20"/>
  <c r="T15" i="20"/>
  <c r="S15" i="20"/>
  <c r="R15" i="20"/>
  <c r="Q15" i="20"/>
  <c r="P15" i="20"/>
  <c r="O15" i="20"/>
  <c r="N15" i="20"/>
  <c r="AB14" i="20"/>
  <c r="AA14" i="20"/>
  <c r="Z14" i="20"/>
  <c r="Y14" i="20"/>
  <c r="U14" i="20"/>
  <c r="T14" i="20"/>
  <c r="S14" i="20"/>
  <c r="R14" i="20"/>
  <c r="Q14" i="20"/>
  <c r="P14" i="20"/>
  <c r="O14" i="20"/>
  <c r="N14" i="20"/>
  <c r="AB13" i="20"/>
  <c r="AA13" i="20"/>
  <c r="Z13" i="20"/>
  <c r="Y13" i="20"/>
  <c r="U13" i="20"/>
  <c r="T13" i="20"/>
  <c r="S13" i="20"/>
  <c r="R13" i="20"/>
  <c r="Q13" i="20"/>
  <c r="P13" i="20"/>
  <c r="O13" i="20"/>
  <c r="N13" i="20"/>
  <c r="AB12" i="20"/>
  <c r="AA12" i="20"/>
  <c r="Z12" i="20"/>
  <c r="Y12" i="20"/>
  <c r="U12" i="20"/>
  <c r="T12" i="20"/>
  <c r="S12" i="20"/>
  <c r="R12" i="20"/>
  <c r="Q12" i="20"/>
  <c r="P12" i="20"/>
  <c r="O12" i="20"/>
  <c r="N12" i="20"/>
  <c r="AB11" i="20"/>
  <c r="AA11" i="20"/>
  <c r="Z11" i="20"/>
  <c r="Y11" i="20"/>
  <c r="U11" i="20"/>
  <c r="T11" i="20"/>
  <c r="S11" i="20"/>
  <c r="R11" i="20"/>
  <c r="Q11" i="20"/>
  <c r="P11" i="20"/>
  <c r="O11" i="20"/>
  <c r="N11" i="20"/>
  <c r="E5" i="20"/>
  <c r="B5" i="20"/>
  <c r="E4" i="20"/>
  <c r="B4" i="20"/>
  <c r="B3" i="20"/>
  <c r="B2" i="20"/>
  <c r="AB41" i="19"/>
  <c r="AA41" i="19"/>
  <c r="Z41" i="19"/>
  <c r="Y41" i="19"/>
  <c r="U41" i="19"/>
  <c r="T41" i="19"/>
  <c r="S41" i="19"/>
  <c r="R41" i="19"/>
  <c r="Q41" i="19"/>
  <c r="P41" i="19"/>
  <c r="O41" i="19"/>
  <c r="N41" i="19"/>
  <c r="AB40" i="19"/>
  <c r="AA40" i="19"/>
  <c r="Z40" i="19"/>
  <c r="Y40" i="19"/>
  <c r="U40" i="19"/>
  <c r="T40" i="19"/>
  <c r="S40" i="19"/>
  <c r="R40" i="19"/>
  <c r="Q40" i="19"/>
  <c r="P40" i="19"/>
  <c r="O40" i="19"/>
  <c r="N40" i="19"/>
  <c r="AB39" i="19"/>
  <c r="AA39" i="19"/>
  <c r="Z39" i="19"/>
  <c r="Y39" i="19"/>
  <c r="U39" i="19"/>
  <c r="T39" i="19"/>
  <c r="S39" i="19"/>
  <c r="R39" i="19"/>
  <c r="Q39" i="19"/>
  <c r="P39" i="19"/>
  <c r="O39" i="19"/>
  <c r="N39" i="19"/>
  <c r="AB38" i="19"/>
  <c r="AA38" i="19"/>
  <c r="Z38" i="19"/>
  <c r="Y38" i="19"/>
  <c r="U38" i="19"/>
  <c r="T38" i="19"/>
  <c r="S38" i="19"/>
  <c r="R38" i="19"/>
  <c r="Q38" i="19"/>
  <c r="P38" i="19"/>
  <c r="O38" i="19"/>
  <c r="N38" i="19"/>
  <c r="AB37" i="19"/>
  <c r="AA37" i="19"/>
  <c r="Z37" i="19"/>
  <c r="Y37" i="19"/>
  <c r="U37" i="19"/>
  <c r="T37" i="19"/>
  <c r="S37" i="19"/>
  <c r="R37" i="19"/>
  <c r="Q37" i="19"/>
  <c r="P37" i="19"/>
  <c r="O37" i="19"/>
  <c r="N37" i="19"/>
  <c r="AB36" i="19"/>
  <c r="AA36" i="19"/>
  <c r="Z36" i="19"/>
  <c r="Y36" i="19"/>
  <c r="U36" i="19"/>
  <c r="T36" i="19"/>
  <c r="S36" i="19"/>
  <c r="R36" i="19"/>
  <c r="Q36" i="19"/>
  <c r="P36" i="19"/>
  <c r="O36" i="19"/>
  <c r="N36" i="19"/>
  <c r="AB35" i="19"/>
  <c r="AA35" i="19"/>
  <c r="Z35" i="19"/>
  <c r="Y35" i="19"/>
  <c r="U35" i="19"/>
  <c r="T35" i="19"/>
  <c r="S35" i="19"/>
  <c r="R35" i="19"/>
  <c r="Q35" i="19"/>
  <c r="P35" i="19"/>
  <c r="O35" i="19"/>
  <c r="N35" i="19"/>
  <c r="AB34" i="19"/>
  <c r="AA34" i="19"/>
  <c r="Z34" i="19"/>
  <c r="Y34" i="19"/>
  <c r="U34" i="19"/>
  <c r="T34" i="19"/>
  <c r="S34" i="19"/>
  <c r="R34" i="19"/>
  <c r="Q34" i="19"/>
  <c r="P34" i="19"/>
  <c r="O34" i="19"/>
  <c r="N34" i="19"/>
  <c r="AB33" i="19"/>
  <c r="AA33" i="19"/>
  <c r="Z33" i="19"/>
  <c r="Y33" i="19"/>
  <c r="U33" i="19"/>
  <c r="T33" i="19"/>
  <c r="S33" i="19"/>
  <c r="R33" i="19"/>
  <c r="Q33" i="19"/>
  <c r="P33" i="19"/>
  <c r="O33" i="19"/>
  <c r="N33" i="19"/>
  <c r="AB32" i="19"/>
  <c r="AA32" i="19"/>
  <c r="Z32" i="19"/>
  <c r="Y32" i="19"/>
  <c r="U32" i="19"/>
  <c r="T32" i="19"/>
  <c r="S32" i="19"/>
  <c r="R32" i="19"/>
  <c r="Q32" i="19"/>
  <c r="P32" i="19"/>
  <c r="O32" i="19"/>
  <c r="N32" i="19"/>
  <c r="AB31" i="19"/>
  <c r="AA31" i="19"/>
  <c r="Z31" i="19"/>
  <c r="Y31" i="19"/>
  <c r="U31" i="19"/>
  <c r="T31" i="19"/>
  <c r="S31" i="19"/>
  <c r="R31" i="19"/>
  <c r="Q31" i="19"/>
  <c r="P31" i="19"/>
  <c r="O31" i="19"/>
  <c r="N31" i="19"/>
  <c r="AB30" i="19"/>
  <c r="AA30" i="19"/>
  <c r="Z30" i="19"/>
  <c r="Y30" i="19"/>
  <c r="U30" i="19"/>
  <c r="T30" i="19"/>
  <c r="S30" i="19"/>
  <c r="R30" i="19"/>
  <c r="Q30" i="19"/>
  <c r="P30" i="19"/>
  <c r="O30" i="19"/>
  <c r="N30" i="19"/>
  <c r="AB29" i="19"/>
  <c r="AA29" i="19"/>
  <c r="Z29" i="19"/>
  <c r="Y29" i="19"/>
  <c r="U29" i="19"/>
  <c r="T29" i="19"/>
  <c r="S29" i="19"/>
  <c r="R29" i="19"/>
  <c r="Q29" i="19"/>
  <c r="P29" i="19"/>
  <c r="O29" i="19"/>
  <c r="N29" i="19"/>
  <c r="AB28" i="19"/>
  <c r="AA28" i="19"/>
  <c r="Z28" i="19"/>
  <c r="Y28" i="19"/>
  <c r="U28" i="19"/>
  <c r="T28" i="19"/>
  <c r="S28" i="19"/>
  <c r="R28" i="19"/>
  <c r="Q28" i="19"/>
  <c r="P28" i="19"/>
  <c r="O28" i="19"/>
  <c r="N28" i="19"/>
  <c r="AB27" i="19"/>
  <c r="AA27" i="19"/>
  <c r="Z27" i="19"/>
  <c r="Y27" i="19"/>
  <c r="U27" i="19"/>
  <c r="T27" i="19"/>
  <c r="S27" i="19"/>
  <c r="R27" i="19"/>
  <c r="Q27" i="19"/>
  <c r="P27" i="19"/>
  <c r="O27" i="19"/>
  <c r="N27" i="19"/>
  <c r="AB26" i="19"/>
  <c r="AA26" i="19"/>
  <c r="Z26" i="19"/>
  <c r="Y26" i="19"/>
  <c r="U26" i="19"/>
  <c r="T26" i="19"/>
  <c r="S26" i="19"/>
  <c r="R26" i="19"/>
  <c r="Q26" i="19"/>
  <c r="P26" i="19"/>
  <c r="O26" i="19"/>
  <c r="N26" i="19"/>
  <c r="AB25" i="19"/>
  <c r="AA25" i="19"/>
  <c r="Z25" i="19"/>
  <c r="Y25" i="19"/>
  <c r="U25" i="19"/>
  <c r="T25" i="19"/>
  <c r="S25" i="19"/>
  <c r="R25" i="19"/>
  <c r="Q25" i="19"/>
  <c r="P25" i="19"/>
  <c r="O25" i="19"/>
  <c r="N25" i="19"/>
  <c r="AB24" i="19"/>
  <c r="AA24" i="19"/>
  <c r="Z24" i="19"/>
  <c r="Y24" i="19"/>
  <c r="U24" i="19"/>
  <c r="T24" i="19"/>
  <c r="S24" i="19"/>
  <c r="R24" i="19"/>
  <c r="Q24" i="19"/>
  <c r="P24" i="19"/>
  <c r="O24" i="19"/>
  <c r="N24" i="19"/>
  <c r="AB23" i="19"/>
  <c r="AA23" i="19"/>
  <c r="Z23" i="19"/>
  <c r="Y23" i="19"/>
  <c r="U23" i="19"/>
  <c r="T23" i="19"/>
  <c r="S23" i="19"/>
  <c r="R23" i="19"/>
  <c r="Q23" i="19"/>
  <c r="P23" i="19"/>
  <c r="O23" i="19"/>
  <c r="N23" i="19"/>
  <c r="AB22" i="19"/>
  <c r="AA22" i="19"/>
  <c r="Z22" i="19"/>
  <c r="Y22" i="19"/>
  <c r="U22" i="19"/>
  <c r="T22" i="19"/>
  <c r="S22" i="19"/>
  <c r="R22" i="19"/>
  <c r="Q22" i="19"/>
  <c r="P22" i="19"/>
  <c r="O22" i="19"/>
  <c r="N22" i="19"/>
  <c r="AB21" i="19"/>
  <c r="AA21" i="19"/>
  <c r="Z21" i="19"/>
  <c r="Y21" i="19"/>
  <c r="U21" i="19"/>
  <c r="T21" i="19"/>
  <c r="S21" i="19"/>
  <c r="R21" i="19"/>
  <c r="Q21" i="19"/>
  <c r="P21" i="19"/>
  <c r="O21" i="19"/>
  <c r="N21" i="19"/>
  <c r="AB20" i="19"/>
  <c r="AA20" i="19"/>
  <c r="Z20" i="19"/>
  <c r="Y20" i="19"/>
  <c r="U20" i="19"/>
  <c r="T20" i="19"/>
  <c r="S20" i="19"/>
  <c r="R20" i="19"/>
  <c r="Q20" i="19"/>
  <c r="P20" i="19"/>
  <c r="O20" i="19"/>
  <c r="N20" i="19"/>
  <c r="AB19" i="19"/>
  <c r="AA19" i="19"/>
  <c r="Z19" i="19"/>
  <c r="Y19" i="19"/>
  <c r="U19" i="19"/>
  <c r="T19" i="19"/>
  <c r="S19" i="19"/>
  <c r="R19" i="19"/>
  <c r="Q19" i="19"/>
  <c r="P19" i="19"/>
  <c r="O19" i="19"/>
  <c r="N19" i="19"/>
  <c r="AB18" i="19"/>
  <c r="AA18" i="19"/>
  <c r="Z18" i="19"/>
  <c r="Y18" i="19"/>
  <c r="U18" i="19"/>
  <c r="T18" i="19"/>
  <c r="S18" i="19"/>
  <c r="R18" i="19"/>
  <c r="Q18" i="19"/>
  <c r="P18" i="19"/>
  <c r="O18" i="19"/>
  <c r="N18" i="19"/>
  <c r="AB17" i="19"/>
  <c r="AA17" i="19"/>
  <c r="Z17" i="19"/>
  <c r="Y17" i="19"/>
  <c r="U17" i="19"/>
  <c r="T17" i="19"/>
  <c r="S17" i="19"/>
  <c r="R17" i="19"/>
  <c r="Q17" i="19"/>
  <c r="P17" i="19"/>
  <c r="O17" i="19"/>
  <c r="N17" i="19"/>
  <c r="AB16" i="19"/>
  <c r="AA16" i="19"/>
  <c r="Z16" i="19"/>
  <c r="Y16" i="19"/>
  <c r="U16" i="19"/>
  <c r="T16" i="19"/>
  <c r="S16" i="19"/>
  <c r="R16" i="19"/>
  <c r="Q16" i="19"/>
  <c r="P16" i="19"/>
  <c r="O16" i="19"/>
  <c r="N16" i="19"/>
  <c r="AB15" i="19"/>
  <c r="AA15" i="19"/>
  <c r="Z15" i="19"/>
  <c r="Y15" i="19"/>
  <c r="U15" i="19"/>
  <c r="T15" i="19"/>
  <c r="S15" i="19"/>
  <c r="R15" i="19"/>
  <c r="Q15" i="19"/>
  <c r="P15" i="19"/>
  <c r="O15" i="19"/>
  <c r="N15" i="19"/>
  <c r="AB14" i="19"/>
  <c r="AA14" i="19"/>
  <c r="Z14" i="19"/>
  <c r="Y14" i="19"/>
  <c r="U14" i="19"/>
  <c r="T14" i="19"/>
  <c r="S14" i="19"/>
  <c r="R14" i="19"/>
  <c r="Q14" i="19"/>
  <c r="P14" i="19"/>
  <c r="O14" i="19"/>
  <c r="N14" i="19"/>
  <c r="AB13" i="19"/>
  <c r="AA13" i="19"/>
  <c r="Z13" i="19"/>
  <c r="Y13" i="19"/>
  <c r="U13" i="19"/>
  <c r="T13" i="19"/>
  <c r="S13" i="19"/>
  <c r="R13" i="19"/>
  <c r="Q13" i="19"/>
  <c r="P13" i="19"/>
  <c r="O13" i="19"/>
  <c r="N13" i="19"/>
  <c r="AB12" i="19"/>
  <c r="AA12" i="19"/>
  <c r="Z12" i="19"/>
  <c r="Y12" i="19"/>
  <c r="U12" i="19"/>
  <c r="T12" i="19"/>
  <c r="S12" i="19"/>
  <c r="R12" i="19"/>
  <c r="Q12" i="19"/>
  <c r="P12" i="19"/>
  <c r="O12" i="19"/>
  <c r="N12" i="19"/>
  <c r="AB11" i="19"/>
  <c r="AA11" i="19"/>
  <c r="Z11" i="19"/>
  <c r="Y11" i="19"/>
  <c r="U11" i="19"/>
  <c r="T11" i="19"/>
  <c r="S11" i="19"/>
  <c r="R11" i="19"/>
  <c r="Q11" i="19"/>
  <c r="P11" i="19"/>
  <c r="O11" i="19"/>
  <c r="N11" i="19"/>
  <c r="E5" i="19"/>
  <c r="B5" i="19"/>
  <c r="E4" i="19"/>
  <c r="B4" i="19"/>
  <c r="B3" i="19"/>
  <c r="B2" i="19"/>
  <c r="AB41" i="18"/>
  <c r="AA41" i="18"/>
  <c r="Z41" i="18"/>
  <c r="Y41" i="18"/>
  <c r="U41" i="18"/>
  <c r="T41" i="18"/>
  <c r="S41" i="18"/>
  <c r="R41" i="18"/>
  <c r="Q41" i="18"/>
  <c r="P41" i="18"/>
  <c r="O41" i="18"/>
  <c r="N41" i="18"/>
  <c r="AB40" i="18"/>
  <c r="AA40" i="18"/>
  <c r="Z40" i="18"/>
  <c r="Y40" i="18"/>
  <c r="U40" i="18"/>
  <c r="T40" i="18"/>
  <c r="S40" i="18"/>
  <c r="R40" i="18"/>
  <c r="Q40" i="18"/>
  <c r="P40" i="18"/>
  <c r="O40" i="18"/>
  <c r="N40" i="18"/>
  <c r="AB39" i="18"/>
  <c r="AA39" i="18"/>
  <c r="Z39" i="18"/>
  <c r="Y39" i="18"/>
  <c r="U39" i="18"/>
  <c r="T39" i="18"/>
  <c r="S39" i="18"/>
  <c r="R39" i="18"/>
  <c r="Q39" i="18"/>
  <c r="P39" i="18"/>
  <c r="O39" i="18"/>
  <c r="N39" i="18"/>
  <c r="AB38" i="18"/>
  <c r="AA38" i="18"/>
  <c r="Z38" i="18"/>
  <c r="Y38" i="18"/>
  <c r="U38" i="18"/>
  <c r="T38" i="18"/>
  <c r="S38" i="18"/>
  <c r="R38" i="18"/>
  <c r="Q38" i="18"/>
  <c r="P38" i="18"/>
  <c r="O38" i="18"/>
  <c r="N38" i="18"/>
  <c r="AB37" i="18"/>
  <c r="AA37" i="18"/>
  <c r="Z37" i="18"/>
  <c r="Y37" i="18"/>
  <c r="U37" i="18"/>
  <c r="T37" i="18"/>
  <c r="S37" i="18"/>
  <c r="R37" i="18"/>
  <c r="Q37" i="18"/>
  <c r="P37" i="18"/>
  <c r="O37" i="18"/>
  <c r="N37" i="18"/>
  <c r="AB36" i="18"/>
  <c r="AA36" i="18"/>
  <c r="Z36" i="18"/>
  <c r="Y36" i="18"/>
  <c r="U36" i="18"/>
  <c r="T36" i="18"/>
  <c r="S36" i="18"/>
  <c r="R36" i="18"/>
  <c r="Q36" i="18"/>
  <c r="P36" i="18"/>
  <c r="O36" i="18"/>
  <c r="N36" i="18"/>
  <c r="AB35" i="18"/>
  <c r="AA35" i="18"/>
  <c r="Z35" i="18"/>
  <c r="Y35" i="18"/>
  <c r="U35" i="18"/>
  <c r="T35" i="18"/>
  <c r="S35" i="18"/>
  <c r="R35" i="18"/>
  <c r="Q35" i="18"/>
  <c r="P35" i="18"/>
  <c r="O35" i="18"/>
  <c r="N35" i="18"/>
  <c r="AB34" i="18"/>
  <c r="AA34" i="18"/>
  <c r="Z34" i="18"/>
  <c r="Y34" i="18"/>
  <c r="U34" i="18"/>
  <c r="T34" i="18"/>
  <c r="S34" i="18"/>
  <c r="R34" i="18"/>
  <c r="Q34" i="18"/>
  <c r="P34" i="18"/>
  <c r="O34" i="18"/>
  <c r="N34" i="18"/>
  <c r="AB33" i="18"/>
  <c r="AA33" i="18"/>
  <c r="Z33" i="18"/>
  <c r="Y33" i="18"/>
  <c r="U33" i="18"/>
  <c r="T33" i="18"/>
  <c r="S33" i="18"/>
  <c r="R33" i="18"/>
  <c r="Q33" i="18"/>
  <c r="P33" i="18"/>
  <c r="O33" i="18"/>
  <c r="N33" i="18"/>
  <c r="AB32" i="18"/>
  <c r="AA32" i="18"/>
  <c r="Z32" i="18"/>
  <c r="Y32" i="18"/>
  <c r="U32" i="18"/>
  <c r="T32" i="18"/>
  <c r="S32" i="18"/>
  <c r="R32" i="18"/>
  <c r="Q32" i="18"/>
  <c r="P32" i="18"/>
  <c r="O32" i="18"/>
  <c r="N32" i="18"/>
  <c r="AB31" i="18"/>
  <c r="AA31" i="18"/>
  <c r="Z31" i="18"/>
  <c r="Y31" i="18"/>
  <c r="U31" i="18"/>
  <c r="T31" i="18"/>
  <c r="S31" i="18"/>
  <c r="R31" i="18"/>
  <c r="Q31" i="18"/>
  <c r="P31" i="18"/>
  <c r="O31" i="18"/>
  <c r="N31" i="18"/>
  <c r="AB30" i="18"/>
  <c r="AA30" i="18"/>
  <c r="Z30" i="18"/>
  <c r="Y30" i="18"/>
  <c r="U30" i="18"/>
  <c r="T30" i="18"/>
  <c r="S30" i="18"/>
  <c r="R30" i="18"/>
  <c r="Q30" i="18"/>
  <c r="P30" i="18"/>
  <c r="O30" i="18"/>
  <c r="N30" i="18"/>
  <c r="AB29" i="18"/>
  <c r="AA29" i="18"/>
  <c r="Z29" i="18"/>
  <c r="Y29" i="18"/>
  <c r="U29" i="18"/>
  <c r="T29" i="18"/>
  <c r="S29" i="18"/>
  <c r="R29" i="18"/>
  <c r="Q29" i="18"/>
  <c r="P29" i="18"/>
  <c r="O29" i="18"/>
  <c r="N29" i="18"/>
  <c r="AB28" i="18"/>
  <c r="AA28" i="18"/>
  <c r="Z28" i="18"/>
  <c r="Y28" i="18"/>
  <c r="U28" i="18"/>
  <c r="T28" i="18"/>
  <c r="S28" i="18"/>
  <c r="R28" i="18"/>
  <c r="Q28" i="18"/>
  <c r="P28" i="18"/>
  <c r="O28" i="18"/>
  <c r="N28" i="18"/>
  <c r="AB27" i="18"/>
  <c r="AA27" i="18"/>
  <c r="Z27" i="18"/>
  <c r="Y27" i="18"/>
  <c r="U27" i="18"/>
  <c r="T27" i="18"/>
  <c r="S27" i="18"/>
  <c r="R27" i="18"/>
  <c r="Q27" i="18"/>
  <c r="P27" i="18"/>
  <c r="O27" i="18"/>
  <c r="N27" i="18"/>
  <c r="AB26" i="18"/>
  <c r="AA26" i="18"/>
  <c r="Z26" i="18"/>
  <c r="Y26" i="18"/>
  <c r="U26" i="18"/>
  <c r="T26" i="18"/>
  <c r="S26" i="18"/>
  <c r="R26" i="18"/>
  <c r="Q26" i="18"/>
  <c r="P26" i="18"/>
  <c r="O26" i="18"/>
  <c r="N26" i="18"/>
  <c r="AB25" i="18"/>
  <c r="AA25" i="18"/>
  <c r="Z25" i="18"/>
  <c r="Y25" i="18"/>
  <c r="U25" i="18"/>
  <c r="T25" i="18"/>
  <c r="S25" i="18"/>
  <c r="R25" i="18"/>
  <c r="Q25" i="18"/>
  <c r="P25" i="18"/>
  <c r="O25" i="18"/>
  <c r="N25" i="18"/>
  <c r="AB24" i="18"/>
  <c r="AA24" i="18"/>
  <c r="Z24" i="18"/>
  <c r="Y24" i="18"/>
  <c r="U24" i="18"/>
  <c r="T24" i="18"/>
  <c r="S24" i="18"/>
  <c r="R24" i="18"/>
  <c r="Q24" i="18"/>
  <c r="P24" i="18"/>
  <c r="O24" i="18"/>
  <c r="N24" i="18"/>
  <c r="AB23" i="18"/>
  <c r="AA23" i="18"/>
  <c r="Z23" i="18"/>
  <c r="Y23" i="18"/>
  <c r="U23" i="18"/>
  <c r="T23" i="18"/>
  <c r="S23" i="18"/>
  <c r="R23" i="18"/>
  <c r="Q23" i="18"/>
  <c r="P23" i="18"/>
  <c r="O23" i="18"/>
  <c r="N23" i="18"/>
  <c r="AB22" i="18"/>
  <c r="AA22" i="18"/>
  <c r="Z22" i="18"/>
  <c r="Y22" i="18"/>
  <c r="U22" i="18"/>
  <c r="T22" i="18"/>
  <c r="S22" i="18"/>
  <c r="R22" i="18"/>
  <c r="Q22" i="18"/>
  <c r="P22" i="18"/>
  <c r="O22" i="18"/>
  <c r="N22" i="18"/>
  <c r="AB21" i="18"/>
  <c r="AA21" i="18"/>
  <c r="Z21" i="18"/>
  <c r="Y21" i="18"/>
  <c r="U21" i="18"/>
  <c r="T21" i="18"/>
  <c r="S21" i="18"/>
  <c r="R21" i="18"/>
  <c r="Q21" i="18"/>
  <c r="P21" i="18"/>
  <c r="O21" i="18"/>
  <c r="N21" i="18"/>
  <c r="AB20" i="18"/>
  <c r="AA20" i="18"/>
  <c r="Z20" i="18"/>
  <c r="Y20" i="18"/>
  <c r="U20" i="18"/>
  <c r="T20" i="18"/>
  <c r="S20" i="18"/>
  <c r="R20" i="18"/>
  <c r="Q20" i="18"/>
  <c r="P20" i="18"/>
  <c r="O20" i="18"/>
  <c r="N20" i="18"/>
  <c r="AB19" i="18"/>
  <c r="AA19" i="18"/>
  <c r="Z19" i="18"/>
  <c r="Y19" i="18"/>
  <c r="U19" i="18"/>
  <c r="T19" i="18"/>
  <c r="S19" i="18"/>
  <c r="R19" i="18"/>
  <c r="Q19" i="18"/>
  <c r="P19" i="18"/>
  <c r="O19" i="18"/>
  <c r="N19" i="18"/>
  <c r="AB18" i="18"/>
  <c r="AA18" i="18"/>
  <c r="Z18" i="18"/>
  <c r="Y18" i="18"/>
  <c r="U18" i="18"/>
  <c r="T18" i="18"/>
  <c r="S18" i="18"/>
  <c r="R18" i="18"/>
  <c r="Q18" i="18"/>
  <c r="P18" i="18"/>
  <c r="O18" i="18"/>
  <c r="N18" i="18"/>
  <c r="AB17" i="18"/>
  <c r="AA17" i="18"/>
  <c r="Z17" i="18"/>
  <c r="Y17" i="18"/>
  <c r="U17" i="18"/>
  <c r="T17" i="18"/>
  <c r="S17" i="18"/>
  <c r="R17" i="18"/>
  <c r="Q17" i="18"/>
  <c r="P17" i="18"/>
  <c r="O17" i="18"/>
  <c r="N17" i="18"/>
  <c r="AB16" i="18"/>
  <c r="AA16" i="18"/>
  <c r="Z16" i="18"/>
  <c r="Y16" i="18"/>
  <c r="U16" i="18"/>
  <c r="T16" i="18"/>
  <c r="S16" i="18"/>
  <c r="R16" i="18"/>
  <c r="Q16" i="18"/>
  <c r="P16" i="18"/>
  <c r="O16" i="18"/>
  <c r="N16" i="18"/>
  <c r="AB15" i="18"/>
  <c r="AA15" i="18"/>
  <c r="Z15" i="18"/>
  <c r="Y15" i="18"/>
  <c r="U15" i="18"/>
  <c r="T15" i="18"/>
  <c r="S15" i="18"/>
  <c r="R15" i="18"/>
  <c r="Q15" i="18"/>
  <c r="P15" i="18"/>
  <c r="O15" i="18"/>
  <c r="N15" i="18"/>
  <c r="AB14" i="18"/>
  <c r="AA14" i="18"/>
  <c r="Z14" i="18"/>
  <c r="Y14" i="18"/>
  <c r="U14" i="18"/>
  <c r="T14" i="18"/>
  <c r="S14" i="18"/>
  <c r="R14" i="18"/>
  <c r="Q14" i="18"/>
  <c r="P14" i="18"/>
  <c r="O14" i="18"/>
  <c r="N14" i="18"/>
  <c r="AB13" i="18"/>
  <c r="AA13" i="18"/>
  <c r="Z13" i="18"/>
  <c r="Y13" i="18"/>
  <c r="U13" i="18"/>
  <c r="T13" i="18"/>
  <c r="S13" i="18"/>
  <c r="R13" i="18"/>
  <c r="Q13" i="18"/>
  <c r="P13" i="18"/>
  <c r="O13" i="18"/>
  <c r="N13" i="18"/>
  <c r="AB12" i="18"/>
  <c r="AA12" i="18"/>
  <c r="Z12" i="18"/>
  <c r="Y12" i="18"/>
  <c r="U12" i="18"/>
  <c r="T12" i="18"/>
  <c r="S12" i="18"/>
  <c r="R12" i="18"/>
  <c r="Q12" i="18"/>
  <c r="P12" i="18"/>
  <c r="O12" i="18"/>
  <c r="N12" i="18"/>
  <c r="AB11" i="18"/>
  <c r="AA11" i="18"/>
  <c r="Z11" i="18"/>
  <c r="Y11" i="18"/>
  <c r="U11" i="18"/>
  <c r="T11" i="18"/>
  <c r="S11" i="18"/>
  <c r="R11" i="18"/>
  <c r="Q11" i="18"/>
  <c r="P11" i="18"/>
  <c r="O11" i="18"/>
  <c r="N11" i="18"/>
  <c r="E5" i="18"/>
  <c r="B5" i="18"/>
  <c r="E4" i="18"/>
  <c r="B4" i="18"/>
  <c r="B3" i="18"/>
  <c r="B2" i="18"/>
  <c r="AB41" i="17"/>
  <c r="AA41" i="17"/>
  <c r="Z41" i="17"/>
  <c r="Y41" i="17"/>
  <c r="U41" i="17"/>
  <c r="T41" i="17"/>
  <c r="S41" i="17"/>
  <c r="R41" i="17"/>
  <c r="Q41" i="17"/>
  <c r="P41" i="17"/>
  <c r="O41" i="17"/>
  <c r="N41" i="17"/>
  <c r="AB40" i="17"/>
  <c r="AA40" i="17"/>
  <c r="Z40" i="17"/>
  <c r="Y40" i="17"/>
  <c r="U40" i="17"/>
  <c r="T40" i="17"/>
  <c r="S40" i="17"/>
  <c r="R40" i="17"/>
  <c r="Q40" i="17"/>
  <c r="P40" i="17"/>
  <c r="O40" i="17"/>
  <c r="N40" i="17"/>
  <c r="AB39" i="17"/>
  <c r="AA39" i="17"/>
  <c r="Z39" i="17"/>
  <c r="Y39" i="17"/>
  <c r="U39" i="17"/>
  <c r="T39" i="17"/>
  <c r="S39" i="17"/>
  <c r="R39" i="17"/>
  <c r="Q39" i="17"/>
  <c r="P39" i="17"/>
  <c r="O39" i="17"/>
  <c r="N39" i="17"/>
  <c r="AB38" i="17"/>
  <c r="AA38" i="17"/>
  <c r="Z38" i="17"/>
  <c r="Y38" i="17"/>
  <c r="U38" i="17"/>
  <c r="T38" i="17"/>
  <c r="S38" i="17"/>
  <c r="R38" i="17"/>
  <c r="Q38" i="17"/>
  <c r="P38" i="17"/>
  <c r="O38" i="17"/>
  <c r="N38" i="17"/>
  <c r="AB37" i="17"/>
  <c r="AA37" i="17"/>
  <c r="Z37" i="17"/>
  <c r="Y37" i="17"/>
  <c r="U37" i="17"/>
  <c r="T37" i="17"/>
  <c r="S37" i="17"/>
  <c r="R37" i="17"/>
  <c r="Q37" i="17"/>
  <c r="P37" i="17"/>
  <c r="O37" i="17"/>
  <c r="N37" i="17"/>
  <c r="AB36" i="17"/>
  <c r="AA36" i="17"/>
  <c r="Z36" i="17"/>
  <c r="Y36" i="17"/>
  <c r="U36" i="17"/>
  <c r="T36" i="17"/>
  <c r="S36" i="17"/>
  <c r="R36" i="17"/>
  <c r="Q36" i="17"/>
  <c r="P36" i="17"/>
  <c r="O36" i="17"/>
  <c r="N36" i="17"/>
  <c r="AB35" i="17"/>
  <c r="AA35" i="17"/>
  <c r="Z35" i="17"/>
  <c r="Y35" i="17"/>
  <c r="U35" i="17"/>
  <c r="T35" i="17"/>
  <c r="S35" i="17"/>
  <c r="R35" i="17"/>
  <c r="Q35" i="17"/>
  <c r="P35" i="17"/>
  <c r="O35" i="17"/>
  <c r="N35" i="17"/>
  <c r="AB34" i="17"/>
  <c r="AA34" i="17"/>
  <c r="Z34" i="17"/>
  <c r="Y34" i="17"/>
  <c r="U34" i="17"/>
  <c r="T34" i="17"/>
  <c r="S34" i="17"/>
  <c r="R34" i="17"/>
  <c r="Q34" i="17"/>
  <c r="P34" i="17"/>
  <c r="O34" i="17"/>
  <c r="N34" i="17"/>
  <c r="AB33" i="17"/>
  <c r="AA33" i="17"/>
  <c r="Z33" i="17"/>
  <c r="Y33" i="17"/>
  <c r="U33" i="17"/>
  <c r="T33" i="17"/>
  <c r="S33" i="17"/>
  <c r="R33" i="17"/>
  <c r="Q33" i="17"/>
  <c r="P33" i="17"/>
  <c r="O33" i="17"/>
  <c r="N33" i="17"/>
  <c r="AB32" i="17"/>
  <c r="AA32" i="17"/>
  <c r="Z32" i="17"/>
  <c r="Y32" i="17"/>
  <c r="U32" i="17"/>
  <c r="T32" i="17"/>
  <c r="S32" i="17"/>
  <c r="R32" i="17"/>
  <c r="Q32" i="17"/>
  <c r="P32" i="17"/>
  <c r="O32" i="17"/>
  <c r="N32" i="17"/>
  <c r="AB31" i="17"/>
  <c r="AA31" i="17"/>
  <c r="Z31" i="17"/>
  <c r="Y31" i="17"/>
  <c r="U31" i="17"/>
  <c r="T31" i="17"/>
  <c r="S31" i="17"/>
  <c r="R31" i="17"/>
  <c r="Q31" i="17"/>
  <c r="P31" i="17"/>
  <c r="O31" i="17"/>
  <c r="N31" i="17"/>
  <c r="AB30" i="17"/>
  <c r="AA30" i="17"/>
  <c r="Z30" i="17"/>
  <c r="Y30" i="17"/>
  <c r="U30" i="17"/>
  <c r="T30" i="17"/>
  <c r="S30" i="17"/>
  <c r="R30" i="17"/>
  <c r="Q30" i="17"/>
  <c r="P30" i="17"/>
  <c r="O30" i="17"/>
  <c r="N30" i="17"/>
  <c r="AB29" i="17"/>
  <c r="AA29" i="17"/>
  <c r="Z29" i="17"/>
  <c r="Y29" i="17"/>
  <c r="U29" i="17"/>
  <c r="T29" i="17"/>
  <c r="S29" i="17"/>
  <c r="R29" i="17"/>
  <c r="Q29" i="17"/>
  <c r="P29" i="17"/>
  <c r="O29" i="17"/>
  <c r="N29" i="17"/>
  <c r="AB28" i="17"/>
  <c r="AA28" i="17"/>
  <c r="Z28" i="17"/>
  <c r="Y28" i="17"/>
  <c r="U28" i="17"/>
  <c r="T28" i="17"/>
  <c r="S28" i="17"/>
  <c r="R28" i="17"/>
  <c r="Q28" i="17"/>
  <c r="P28" i="17"/>
  <c r="O28" i="17"/>
  <c r="N28" i="17"/>
  <c r="AB27" i="17"/>
  <c r="AA27" i="17"/>
  <c r="Z27" i="17"/>
  <c r="Y27" i="17"/>
  <c r="U27" i="17"/>
  <c r="T27" i="17"/>
  <c r="S27" i="17"/>
  <c r="R27" i="17"/>
  <c r="Q27" i="17"/>
  <c r="P27" i="17"/>
  <c r="O27" i="17"/>
  <c r="N27" i="17"/>
  <c r="AB26" i="17"/>
  <c r="AA26" i="17"/>
  <c r="Z26" i="17"/>
  <c r="Y26" i="17"/>
  <c r="U26" i="17"/>
  <c r="T26" i="17"/>
  <c r="S26" i="17"/>
  <c r="R26" i="17"/>
  <c r="Q26" i="17"/>
  <c r="P26" i="17"/>
  <c r="O26" i="17"/>
  <c r="N26" i="17"/>
  <c r="AB25" i="17"/>
  <c r="AA25" i="17"/>
  <c r="Z25" i="17"/>
  <c r="Y25" i="17"/>
  <c r="U25" i="17"/>
  <c r="T25" i="17"/>
  <c r="S25" i="17"/>
  <c r="R25" i="17"/>
  <c r="Q25" i="17"/>
  <c r="P25" i="17"/>
  <c r="O25" i="17"/>
  <c r="N25" i="17"/>
  <c r="AB24" i="17"/>
  <c r="AA24" i="17"/>
  <c r="Z24" i="17"/>
  <c r="Y24" i="17"/>
  <c r="U24" i="17"/>
  <c r="T24" i="17"/>
  <c r="S24" i="17"/>
  <c r="R24" i="17"/>
  <c r="Q24" i="17"/>
  <c r="P24" i="17"/>
  <c r="O24" i="17"/>
  <c r="N24" i="17"/>
  <c r="AB23" i="17"/>
  <c r="AA23" i="17"/>
  <c r="Z23" i="17"/>
  <c r="Y23" i="17"/>
  <c r="U23" i="17"/>
  <c r="T23" i="17"/>
  <c r="S23" i="17"/>
  <c r="R23" i="17"/>
  <c r="Q23" i="17"/>
  <c r="P23" i="17"/>
  <c r="O23" i="17"/>
  <c r="N23" i="17"/>
  <c r="AB22" i="17"/>
  <c r="AA22" i="17"/>
  <c r="Z22" i="17"/>
  <c r="Y22" i="17"/>
  <c r="U22" i="17"/>
  <c r="T22" i="17"/>
  <c r="S22" i="17"/>
  <c r="R22" i="17"/>
  <c r="Q22" i="17"/>
  <c r="P22" i="17"/>
  <c r="O22" i="17"/>
  <c r="N22" i="17"/>
  <c r="AB21" i="17"/>
  <c r="AA21" i="17"/>
  <c r="Z21" i="17"/>
  <c r="Y21" i="17"/>
  <c r="U21" i="17"/>
  <c r="T21" i="17"/>
  <c r="S21" i="17"/>
  <c r="R21" i="17"/>
  <c r="Q21" i="17"/>
  <c r="P21" i="17"/>
  <c r="O21" i="17"/>
  <c r="N21" i="17"/>
  <c r="AB20" i="17"/>
  <c r="AA20" i="17"/>
  <c r="Z20" i="17"/>
  <c r="Y20" i="17"/>
  <c r="U20" i="17"/>
  <c r="T20" i="17"/>
  <c r="S20" i="17"/>
  <c r="R20" i="17"/>
  <c r="Q20" i="17"/>
  <c r="P20" i="17"/>
  <c r="O20" i="17"/>
  <c r="N20" i="17"/>
  <c r="AB19" i="17"/>
  <c r="AA19" i="17"/>
  <c r="Z19" i="17"/>
  <c r="Y19" i="17"/>
  <c r="U19" i="17"/>
  <c r="T19" i="17"/>
  <c r="S19" i="17"/>
  <c r="R19" i="17"/>
  <c r="Q19" i="17"/>
  <c r="P19" i="17"/>
  <c r="O19" i="17"/>
  <c r="N19" i="17"/>
  <c r="AB18" i="17"/>
  <c r="AA18" i="17"/>
  <c r="Z18" i="17"/>
  <c r="Y18" i="17"/>
  <c r="U18" i="17"/>
  <c r="T18" i="17"/>
  <c r="S18" i="17"/>
  <c r="R18" i="17"/>
  <c r="Q18" i="17"/>
  <c r="P18" i="17"/>
  <c r="O18" i="17"/>
  <c r="N18" i="17"/>
  <c r="AB17" i="17"/>
  <c r="AA17" i="17"/>
  <c r="Z17" i="17"/>
  <c r="Y17" i="17"/>
  <c r="U17" i="17"/>
  <c r="T17" i="17"/>
  <c r="S17" i="17"/>
  <c r="R17" i="17"/>
  <c r="Q17" i="17"/>
  <c r="P17" i="17"/>
  <c r="O17" i="17"/>
  <c r="N17" i="17"/>
  <c r="AB16" i="17"/>
  <c r="AA16" i="17"/>
  <c r="Z16" i="17"/>
  <c r="Y16" i="17"/>
  <c r="U16" i="17"/>
  <c r="T16" i="17"/>
  <c r="S16" i="17"/>
  <c r="R16" i="17"/>
  <c r="Q16" i="17"/>
  <c r="P16" i="17"/>
  <c r="O16" i="17"/>
  <c r="N16" i="17"/>
  <c r="AB15" i="17"/>
  <c r="AA15" i="17"/>
  <c r="Z15" i="17"/>
  <c r="Y15" i="17"/>
  <c r="U15" i="17"/>
  <c r="T15" i="17"/>
  <c r="S15" i="17"/>
  <c r="R15" i="17"/>
  <c r="Q15" i="17"/>
  <c r="P15" i="17"/>
  <c r="O15" i="17"/>
  <c r="N15" i="17"/>
  <c r="AB14" i="17"/>
  <c r="AA14" i="17"/>
  <c r="Z14" i="17"/>
  <c r="Y14" i="17"/>
  <c r="U14" i="17"/>
  <c r="T14" i="17"/>
  <c r="S14" i="17"/>
  <c r="R14" i="17"/>
  <c r="Q14" i="17"/>
  <c r="P14" i="17"/>
  <c r="O14" i="17"/>
  <c r="N14" i="17"/>
  <c r="AB13" i="17"/>
  <c r="AA13" i="17"/>
  <c r="Z13" i="17"/>
  <c r="Y13" i="17"/>
  <c r="U13" i="17"/>
  <c r="T13" i="17"/>
  <c r="S13" i="17"/>
  <c r="R13" i="17"/>
  <c r="Q13" i="17"/>
  <c r="P13" i="17"/>
  <c r="O13" i="17"/>
  <c r="N13" i="17"/>
  <c r="AB12" i="17"/>
  <c r="AA12" i="17"/>
  <c r="Z12" i="17"/>
  <c r="Y12" i="17"/>
  <c r="U12" i="17"/>
  <c r="T12" i="17"/>
  <c r="S12" i="17"/>
  <c r="R12" i="17"/>
  <c r="Q12" i="17"/>
  <c r="P12" i="17"/>
  <c r="O12" i="17"/>
  <c r="N12" i="17"/>
  <c r="AB11" i="17"/>
  <c r="AA11" i="17"/>
  <c r="Z11" i="17"/>
  <c r="Y11" i="17"/>
  <c r="U11" i="17"/>
  <c r="T11" i="17"/>
  <c r="S11" i="17"/>
  <c r="R11" i="17"/>
  <c r="Q11" i="17"/>
  <c r="P11" i="17"/>
  <c r="O11" i="17"/>
  <c r="N11" i="17"/>
  <c r="E5" i="17"/>
  <c r="B5" i="17"/>
  <c r="E4" i="17"/>
  <c r="B4" i="17"/>
  <c r="B3" i="17"/>
  <c r="B2" i="17"/>
  <c r="AB41" i="16"/>
  <c r="AA41" i="16"/>
  <c r="Z41" i="16"/>
  <c r="Y41" i="16"/>
  <c r="U41" i="16"/>
  <c r="T41" i="16"/>
  <c r="S41" i="16"/>
  <c r="R41" i="16"/>
  <c r="Q41" i="16"/>
  <c r="P41" i="16"/>
  <c r="O41" i="16"/>
  <c r="N41" i="16"/>
  <c r="AB40" i="16"/>
  <c r="AA40" i="16"/>
  <c r="Z40" i="16"/>
  <c r="Y40" i="16"/>
  <c r="U40" i="16"/>
  <c r="T40" i="16"/>
  <c r="S40" i="16"/>
  <c r="R40" i="16"/>
  <c r="Q40" i="16"/>
  <c r="P40" i="16"/>
  <c r="O40" i="16"/>
  <c r="N40" i="16"/>
  <c r="AB39" i="16"/>
  <c r="AA39" i="16"/>
  <c r="Z39" i="16"/>
  <c r="Y39" i="16"/>
  <c r="U39" i="16"/>
  <c r="T39" i="16"/>
  <c r="S39" i="16"/>
  <c r="R39" i="16"/>
  <c r="Q39" i="16"/>
  <c r="P39" i="16"/>
  <c r="O39" i="16"/>
  <c r="N39" i="16"/>
  <c r="AB38" i="16"/>
  <c r="AA38" i="16"/>
  <c r="Z38" i="16"/>
  <c r="Y38" i="16"/>
  <c r="U38" i="16"/>
  <c r="T38" i="16"/>
  <c r="S38" i="16"/>
  <c r="R38" i="16"/>
  <c r="Q38" i="16"/>
  <c r="P38" i="16"/>
  <c r="O38" i="16"/>
  <c r="N38" i="16"/>
  <c r="AB37" i="16"/>
  <c r="AA37" i="16"/>
  <c r="Z37" i="16"/>
  <c r="Y37" i="16"/>
  <c r="U37" i="16"/>
  <c r="T37" i="16"/>
  <c r="S37" i="16"/>
  <c r="R37" i="16"/>
  <c r="Q37" i="16"/>
  <c r="P37" i="16"/>
  <c r="O37" i="16"/>
  <c r="N37" i="16"/>
  <c r="AB36" i="16"/>
  <c r="AA36" i="16"/>
  <c r="Z36" i="16"/>
  <c r="Y36" i="16"/>
  <c r="U36" i="16"/>
  <c r="T36" i="16"/>
  <c r="S36" i="16"/>
  <c r="R36" i="16"/>
  <c r="Q36" i="16"/>
  <c r="P36" i="16"/>
  <c r="O36" i="16"/>
  <c r="N36" i="16"/>
  <c r="AB35" i="16"/>
  <c r="AA35" i="16"/>
  <c r="Z35" i="16"/>
  <c r="Y35" i="16"/>
  <c r="U35" i="16"/>
  <c r="T35" i="16"/>
  <c r="S35" i="16"/>
  <c r="R35" i="16"/>
  <c r="Q35" i="16"/>
  <c r="P35" i="16"/>
  <c r="O35" i="16"/>
  <c r="N35" i="16"/>
  <c r="AB34" i="16"/>
  <c r="AA34" i="16"/>
  <c r="Z34" i="16"/>
  <c r="Y34" i="16"/>
  <c r="U34" i="16"/>
  <c r="T34" i="16"/>
  <c r="S34" i="16"/>
  <c r="R34" i="16"/>
  <c r="Q34" i="16"/>
  <c r="P34" i="16"/>
  <c r="O34" i="16"/>
  <c r="N34" i="16"/>
  <c r="AB33" i="16"/>
  <c r="AA33" i="16"/>
  <c r="Z33" i="16"/>
  <c r="Y33" i="16"/>
  <c r="U33" i="16"/>
  <c r="T33" i="16"/>
  <c r="S33" i="16"/>
  <c r="R33" i="16"/>
  <c r="Q33" i="16"/>
  <c r="P33" i="16"/>
  <c r="O33" i="16"/>
  <c r="N33" i="16"/>
  <c r="AB32" i="16"/>
  <c r="AA32" i="16"/>
  <c r="Z32" i="16"/>
  <c r="Y32" i="16"/>
  <c r="U32" i="16"/>
  <c r="T32" i="16"/>
  <c r="S32" i="16"/>
  <c r="R32" i="16"/>
  <c r="Q32" i="16"/>
  <c r="P32" i="16"/>
  <c r="O32" i="16"/>
  <c r="N32" i="16"/>
  <c r="AB31" i="16"/>
  <c r="AA31" i="16"/>
  <c r="Z31" i="16"/>
  <c r="Y31" i="16"/>
  <c r="U31" i="16"/>
  <c r="T31" i="16"/>
  <c r="S31" i="16"/>
  <c r="R31" i="16"/>
  <c r="Q31" i="16"/>
  <c r="P31" i="16"/>
  <c r="O31" i="16"/>
  <c r="N31" i="16"/>
  <c r="AB30" i="16"/>
  <c r="AA30" i="16"/>
  <c r="Z30" i="16"/>
  <c r="Y30" i="16"/>
  <c r="U30" i="16"/>
  <c r="T30" i="16"/>
  <c r="S30" i="16"/>
  <c r="R30" i="16"/>
  <c r="Q30" i="16"/>
  <c r="P30" i="16"/>
  <c r="O30" i="16"/>
  <c r="N30" i="16"/>
  <c r="AB29" i="16"/>
  <c r="AA29" i="16"/>
  <c r="Z29" i="16"/>
  <c r="Y29" i="16"/>
  <c r="U29" i="16"/>
  <c r="T29" i="16"/>
  <c r="S29" i="16"/>
  <c r="R29" i="16"/>
  <c r="Q29" i="16"/>
  <c r="P29" i="16"/>
  <c r="O29" i="16"/>
  <c r="N29" i="16"/>
  <c r="AB28" i="16"/>
  <c r="AA28" i="16"/>
  <c r="Z28" i="16"/>
  <c r="Y28" i="16"/>
  <c r="U28" i="16"/>
  <c r="T28" i="16"/>
  <c r="S28" i="16"/>
  <c r="R28" i="16"/>
  <c r="Q28" i="16"/>
  <c r="P28" i="16"/>
  <c r="O28" i="16"/>
  <c r="N28" i="16"/>
  <c r="AB27" i="16"/>
  <c r="AA27" i="16"/>
  <c r="Z27" i="16"/>
  <c r="Y27" i="16"/>
  <c r="U27" i="16"/>
  <c r="T27" i="16"/>
  <c r="S27" i="16"/>
  <c r="R27" i="16"/>
  <c r="Q27" i="16"/>
  <c r="P27" i="16"/>
  <c r="O27" i="16"/>
  <c r="N27" i="16"/>
  <c r="AB26" i="16"/>
  <c r="AA26" i="16"/>
  <c r="Z26" i="16"/>
  <c r="Y26" i="16"/>
  <c r="U26" i="16"/>
  <c r="T26" i="16"/>
  <c r="S26" i="16"/>
  <c r="R26" i="16"/>
  <c r="Q26" i="16"/>
  <c r="P26" i="16"/>
  <c r="O26" i="16"/>
  <c r="N26" i="16"/>
  <c r="AB25" i="16"/>
  <c r="AA25" i="16"/>
  <c r="Z25" i="16"/>
  <c r="Y25" i="16"/>
  <c r="U25" i="16"/>
  <c r="T25" i="16"/>
  <c r="S25" i="16"/>
  <c r="R25" i="16"/>
  <c r="Q25" i="16"/>
  <c r="P25" i="16"/>
  <c r="O25" i="16"/>
  <c r="N25" i="16"/>
  <c r="AB24" i="16"/>
  <c r="AA24" i="16"/>
  <c r="Z24" i="16"/>
  <c r="Y24" i="16"/>
  <c r="U24" i="16"/>
  <c r="T24" i="16"/>
  <c r="S24" i="16"/>
  <c r="R24" i="16"/>
  <c r="Q24" i="16"/>
  <c r="P24" i="16"/>
  <c r="O24" i="16"/>
  <c r="N24" i="16"/>
  <c r="AB23" i="16"/>
  <c r="AA23" i="16"/>
  <c r="Z23" i="16"/>
  <c r="Y23" i="16"/>
  <c r="U23" i="16"/>
  <c r="T23" i="16"/>
  <c r="S23" i="16"/>
  <c r="R23" i="16"/>
  <c r="Q23" i="16"/>
  <c r="P23" i="16"/>
  <c r="O23" i="16"/>
  <c r="N23" i="16"/>
  <c r="AB22" i="16"/>
  <c r="AA22" i="16"/>
  <c r="Z22" i="16"/>
  <c r="Y22" i="16"/>
  <c r="U22" i="16"/>
  <c r="T22" i="16"/>
  <c r="S22" i="16"/>
  <c r="R22" i="16"/>
  <c r="Q22" i="16"/>
  <c r="P22" i="16"/>
  <c r="O22" i="16"/>
  <c r="N22" i="16"/>
  <c r="AB21" i="16"/>
  <c r="AA21" i="16"/>
  <c r="Z21" i="16"/>
  <c r="Y21" i="16"/>
  <c r="U21" i="16"/>
  <c r="T21" i="16"/>
  <c r="S21" i="16"/>
  <c r="R21" i="16"/>
  <c r="Q21" i="16"/>
  <c r="P21" i="16"/>
  <c r="O21" i="16"/>
  <c r="N21" i="16"/>
  <c r="AB20" i="16"/>
  <c r="AA20" i="16"/>
  <c r="Z20" i="16"/>
  <c r="Y20" i="16"/>
  <c r="U20" i="16"/>
  <c r="T20" i="16"/>
  <c r="S20" i="16"/>
  <c r="R20" i="16"/>
  <c r="Q20" i="16"/>
  <c r="P20" i="16"/>
  <c r="O20" i="16"/>
  <c r="N20" i="16"/>
  <c r="AB19" i="16"/>
  <c r="AA19" i="16"/>
  <c r="Z19" i="16"/>
  <c r="Y19" i="16"/>
  <c r="U19" i="16"/>
  <c r="T19" i="16"/>
  <c r="S19" i="16"/>
  <c r="R19" i="16"/>
  <c r="Q19" i="16"/>
  <c r="P19" i="16"/>
  <c r="O19" i="16"/>
  <c r="N19" i="16"/>
  <c r="AB18" i="16"/>
  <c r="AA18" i="16"/>
  <c r="Z18" i="16"/>
  <c r="Y18" i="16"/>
  <c r="U18" i="16"/>
  <c r="T18" i="16"/>
  <c r="S18" i="16"/>
  <c r="R18" i="16"/>
  <c r="Q18" i="16"/>
  <c r="P18" i="16"/>
  <c r="O18" i="16"/>
  <c r="N18" i="16"/>
  <c r="AB17" i="16"/>
  <c r="AA17" i="16"/>
  <c r="Z17" i="16"/>
  <c r="Y17" i="16"/>
  <c r="U17" i="16"/>
  <c r="T17" i="16"/>
  <c r="S17" i="16"/>
  <c r="R17" i="16"/>
  <c r="Q17" i="16"/>
  <c r="P17" i="16"/>
  <c r="O17" i="16"/>
  <c r="N17" i="16"/>
  <c r="AB16" i="16"/>
  <c r="AA16" i="16"/>
  <c r="Z16" i="16"/>
  <c r="Y16" i="16"/>
  <c r="U16" i="16"/>
  <c r="T16" i="16"/>
  <c r="S16" i="16"/>
  <c r="R16" i="16"/>
  <c r="Q16" i="16"/>
  <c r="P16" i="16"/>
  <c r="O16" i="16"/>
  <c r="N16" i="16"/>
  <c r="AB15" i="16"/>
  <c r="AA15" i="16"/>
  <c r="Z15" i="16"/>
  <c r="Y15" i="16"/>
  <c r="U15" i="16"/>
  <c r="T15" i="16"/>
  <c r="S15" i="16"/>
  <c r="R15" i="16"/>
  <c r="Q15" i="16"/>
  <c r="P15" i="16"/>
  <c r="O15" i="16"/>
  <c r="N15" i="16"/>
  <c r="AB14" i="16"/>
  <c r="AA14" i="16"/>
  <c r="Z14" i="16"/>
  <c r="Y14" i="16"/>
  <c r="U14" i="16"/>
  <c r="T14" i="16"/>
  <c r="S14" i="16"/>
  <c r="R14" i="16"/>
  <c r="Q14" i="16"/>
  <c r="P14" i="16"/>
  <c r="O14" i="16"/>
  <c r="N14" i="16"/>
  <c r="AB13" i="16"/>
  <c r="AA13" i="16"/>
  <c r="Z13" i="16"/>
  <c r="Y13" i="16"/>
  <c r="U13" i="16"/>
  <c r="T13" i="16"/>
  <c r="S13" i="16"/>
  <c r="R13" i="16"/>
  <c r="Q13" i="16"/>
  <c r="P13" i="16"/>
  <c r="O13" i="16"/>
  <c r="N13" i="16"/>
  <c r="AB12" i="16"/>
  <c r="AA12" i="16"/>
  <c r="Z12" i="16"/>
  <c r="Y12" i="16"/>
  <c r="U12" i="16"/>
  <c r="T12" i="16"/>
  <c r="S12" i="16"/>
  <c r="R12" i="16"/>
  <c r="Q12" i="16"/>
  <c r="P12" i="16"/>
  <c r="O12" i="16"/>
  <c r="N12" i="16"/>
  <c r="AB11" i="16"/>
  <c r="AA11" i="16"/>
  <c r="Z11" i="16"/>
  <c r="Y11" i="16"/>
  <c r="U11" i="16"/>
  <c r="T11" i="16"/>
  <c r="S11" i="16"/>
  <c r="R11" i="16"/>
  <c r="Q11" i="16"/>
  <c r="P11" i="16"/>
  <c r="O11" i="16"/>
  <c r="N11" i="16"/>
  <c r="E5" i="16"/>
  <c r="B5" i="16"/>
  <c r="E4" i="16"/>
  <c r="B4" i="16"/>
  <c r="B3" i="16"/>
  <c r="B2" i="16"/>
  <c r="F43" i="3"/>
  <c r="M8" i="22" l="1"/>
  <c r="I7" i="22" s="1"/>
  <c r="I8" i="22" s="1"/>
  <c r="M8" i="25"/>
  <c r="I7" i="25" s="1"/>
  <c r="I8" i="25" s="1"/>
  <c r="M8" i="17"/>
  <c r="I7" i="17" s="1"/>
  <c r="I8" i="17" s="1"/>
  <c r="M8" i="21"/>
  <c r="I7" i="21" s="1"/>
  <c r="I8" i="21" s="1"/>
  <c r="M8" i="23"/>
  <c r="I7" i="23" s="1"/>
  <c r="I8" i="23" s="1"/>
  <c r="M8" i="26"/>
  <c r="I7" i="26" s="1"/>
  <c r="I8" i="26" s="1"/>
  <c r="T10" i="20"/>
  <c r="M8" i="18"/>
  <c r="I7" i="18" s="1"/>
  <c r="I8" i="18" s="1"/>
  <c r="M8" i="1"/>
  <c r="C43" i="3"/>
  <c r="E3" i="22"/>
  <c r="E3" i="26"/>
  <c r="E3" i="18"/>
  <c r="R10" i="1"/>
  <c r="S10" i="1"/>
  <c r="Q10" i="1"/>
  <c r="P10" i="1"/>
  <c r="T10" i="1"/>
  <c r="L10" i="1"/>
  <c r="E3" i="16"/>
  <c r="O10" i="1"/>
  <c r="E3" i="21"/>
  <c r="N10" i="1"/>
  <c r="U10" i="1"/>
  <c r="E3" i="20"/>
  <c r="E3" i="24"/>
  <c r="Q10" i="19"/>
  <c r="E3" i="19"/>
  <c r="E3" i="17"/>
  <c r="E3" i="25"/>
  <c r="E3" i="23"/>
  <c r="P10" i="19"/>
  <c r="P10" i="20"/>
  <c r="T10" i="16"/>
  <c r="T10" i="19"/>
  <c r="N10" i="16"/>
  <c r="N10" i="17"/>
  <c r="P10" i="16"/>
  <c r="T10" i="18"/>
  <c r="T10" i="17"/>
  <c r="P10" i="17"/>
  <c r="U10" i="19"/>
  <c r="U10" i="20"/>
  <c r="O10" i="16"/>
  <c r="Q10" i="16"/>
  <c r="R10" i="20"/>
  <c r="Q10" i="17"/>
  <c r="R10" i="17"/>
  <c r="U10" i="17"/>
  <c r="S10" i="18"/>
  <c r="N10" i="18"/>
  <c r="S10" i="19"/>
  <c r="R10" i="16"/>
  <c r="O10" i="18"/>
  <c r="N10" i="19"/>
  <c r="N10" i="20"/>
  <c r="R10" i="19"/>
  <c r="Q10" i="20"/>
  <c r="S10" i="16"/>
  <c r="U10" i="16"/>
  <c r="S10" i="17"/>
  <c r="P10" i="18"/>
  <c r="Q10" i="18"/>
  <c r="O10" i="19"/>
  <c r="O10" i="20"/>
  <c r="S10" i="20"/>
  <c r="O10" i="17"/>
  <c r="R10" i="18"/>
  <c r="U10" i="18"/>
  <c r="T10" i="21"/>
  <c r="R10" i="22"/>
  <c r="R10" i="23"/>
  <c r="N10" i="24"/>
  <c r="T10" i="24"/>
  <c r="R10" i="26"/>
  <c r="R10" i="21"/>
  <c r="O10" i="24"/>
  <c r="U10" i="24"/>
  <c r="T10" i="23"/>
  <c r="T10" i="26"/>
  <c r="N10" i="22"/>
  <c r="T10" i="22"/>
  <c r="O10" i="25"/>
  <c r="T10" i="25"/>
  <c r="P10" i="24"/>
  <c r="P10" i="25"/>
  <c r="S10" i="26"/>
  <c r="Q10" i="23"/>
  <c r="Q10" i="24"/>
  <c r="U10" i="26"/>
  <c r="S10" i="23"/>
  <c r="R10" i="24"/>
  <c r="R10" i="25"/>
  <c r="N10" i="26"/>
  <c r="S10" i="22"/>
  <c r="N10" i="23"/>
  <c r="U10" i="23"/>
  <c r="O10" i="26"/>
  <c r="O10" i="22"/>
  <c r="U10" i="22"/>
  <c r="O10" i="23"/>
  <c r="Q10" i="25"/>
  <c r="P10" i="26"/>
  <c r="P10" i="22"/>
  <c r="P10" i="23"/>
  <c r="S10" i="25"/>
  <c r="Q10" i="26"/>
  <c r="Q10" i="22"/>
  <c r="S10" i="24"/>
  <c r="N10" i="25"/>
  <c r="U10" i="25"/>
  <c r="N10" i="21"/>
  <c r="O10" i="21"/>
  <c r="P10" i="21"/>
  <c r="Q10" i="21"/>
  <c r="U10" i="21"/>
  <c r="S10" i="21"/>
  <c r="I7" i="1" l="1"/>
  <c r="I8" i="1" s="1"/>
  <c r="B31" i="3" s="1"/>
  <c r="D31" i="3" s="1"/>
  <c r="E5" i="1"/>
  <c r="E4" i="1"/>
  <c r="B4" i="1"/>
  <c r="B2" i="1"/>
  <c r="D5" i="15"/>
  <c r="F4" i="15"/>
  <c r="D4" i="15"/>
  <c r="B5" i="1"/>
  <c r="B3" i="1"/>
  <c r="C26" i="3"/>
  <c r="X18" i="1" l="1"/>
  <c r="X29" i="1"/>
  <c r="X37" i="1"/>
  <c r="X15" i="1"/>
  <c r="X26" i="1"/>
  <c r="X34" i="1"/>
  <c r="I34" i="1" s="1"/>
  <c r="J34" i="1" s="1"/>
  <c r="M34" i="1" s="1"/>
  <c r="X12" i="1"/>
  <c r="I12" i="1" s="1"/>
  <c r="J12" i="1" s="1"/>
  <c r="M12" i="1" s="1"/>
  <c r="X20" i="1"/>
  <c r="I20" i="1" s="1"/>
  <c r="X23" i="1"/>
  <c r="X31" i="1"/>
  <c r="X39" i="1"/>
  <c r="X17" i="1"/>
  <c r="I17" i="1" s="1"/>
  <c r="J17" i="1" s="1"/>
  <c r="M17" i="1" s="1"/>
  <c r="X28" i="1"/>
  <c r="X36" i="1"/>
  <c r="I36" i="1" s="1"/>
  <c r="J36" i="1" s="1"/>
  <c r="M36" i="1" s="1"/>
  <c r="X14" i="1"/>
  <c r="I14" i="1" s="1"/>
  <c r="X22" i="1"/>
  <c r="I22" i="1" s="1"/>
  <c r="X25" i="1"/>
  <c r="X33" i="1"/>
  <c r="X11" i="1"/>
  <c r="I11" i="1" s="1"/>
  <c r="X19" i="1"/>
  <c r="X30" i="1"/>
  <c r="X38" i="1"/>
  <c r="X41" i="1"/>
  <c r="I41" i="1" s="1"/>
  <c r="X16" i="1"/>
  <c r="I16" i="1" s="1"/>
  <c r="J16" i="1" s="1"/>
  <c r="M16" i="1" s="1"/>
  <c r="X27" i="1"/>
  <c r="X35" i="1"/>
  <c r="X13" i="1"/>
  <c r="X21" i="1"/>
  <c r="X24" i="1"/>
  <c r="X32" i="1"/>
  <c r="I32" i="1" s="1"/>
  <c r="J32" i="1" s="1"/>
  <c r="M32" i="1" s="1"/>
  <c r="X40" i="1"/>
  <c r="I40" i="1" s="1"/>
  <c r="J40" i="1" s="1"/>
  <c r="M40" i="1" s="1"/>
  <c r="E3" i="1"/>
  <c r="X32" i="20"/>
  <c r="I32" i="20" s="1"/>
  <c r="X26" i="20"/>
  <c r="I26" i="20" s="1"/>
  <c r="X16" i="20"/>
  <c r="I16" i="20" s="1"/>
  <c r="X41" i="19"/>
  <c r="I41" i="19" s="1"/>
  <c r="X34" i="19"/>
  <c r="I34" i="19" s="1"/>
  <c r="X26" i="19"/>
  <c r="I26" i="19" s="1"/>
  <c r="X18" i="19"/>
  <c r="I18" i="19" s="1"/>
  <c r="X41" i="18"/>
  <c r="I41" i="18" s="1"/>
  <c r="X34" i="18"/>
  <c r="I34" i="18" s="1"/>
  <c r="X26" i="18"/>
  <c r="I26" i="18" s="1"/>
  <c r="X23" i="18"/>
  <c r="I23" i="18" s="1"/>
  <c r="X15" i="18"/>
  <c r="I15" i="18" s="1"/>
  <c r="X38" i="17"/>
  <c r="I38" i="17" s="1"/>
  <c r="X35" i="17"/>
  <c r="I35" i="17" s="1"/>
  <c r="X24" i="17"/>
  <c r="I24" i="17" s="1"/>
  <c r="X16" i="17"/>
  <c r="I16" i="17" s="1"/>
  <c r="X38" i="16"/>
  <c r="I38" i="16" s="1"/>
  <c r="X35" i="16"/>
  <c r="I35" i="16" s="1"/>
  <c r="X23" i="16"/>
  <c r="I23" i="16" s="1"/>
  <c r="X39" i="20"/>
  <c r="I39" i="20" s="1"/>
  <c r="X33" i="20"/>
  <c r="I33" i="20" s="1"/>
  <c r="X17" i="20"/>
  <c r="I17" i="20" s="1"/>
  <c r="X29" i="18"/>
  <c r="I29" i="18" s="1"/>
  <c r="X27" i="17"/>
  <c r="I27" i="17" s="1"/>
  <c r="X36" i="20"/>
  <c r="I36" i="20" s="1"/>
  <c r="X30" i="20"/>
  <c r="I30" i="20" s="1"/>
  <c r="X20" i="20"/>
  <c r="I20" i="20" s="1"/>
  <c r="X14" i="20"/>
  <c r="I14" i="20" s="1"/>
  <c r="X32" i="19"/>
  <c r="I32" i="19" s="1"/>
  <c r="X24" i="19"/>
  <c r="I24" i="19" s="1"/>
  <c r="X16" i="19"/>
  <c r="I16" i="19" s="1"/>
  <c r="X32" i="18"/>
  <c r="I32" i="18" s="1"/>
  <c r="X21" i="18"/>
  <c r="I21" i="18" s="1"/>
  <c r="X13" i="18"/>
  <c r="I13" i="18" s="1"/>
  <c r="X33" i="17"/>
  <c r="I33" i="17" s="1"/>
  <c r="X22" i="17"/>
  <c r="I22" i="17" s="1"/>
  <c r="X14" i="17"/>
  <c r="I14" i="17" s="1"/>
  <c r="X36" i="16"/>
  <c r="I36" i="16" s="1"/>
  <c r="X33" i="16"/>
  <c r="I33" i="16" s="1"/>
  <c r="X30" i="16"/>
  <c r="I30" i="16" s="1"/>
  <c r="X27" i="16"/>
  <c r="I27" i="16" s="1"/>
  <c r="X24" i="16"/>
  <c r="I24" i="16" s="1"/>
  <c r="X21" i="16"/>
  <c r="I21" i="16" s="1"/>
  <c r="X18" i="16"/>
  <c r="I18" i="16" s="1"/>
  <c r="X15" i="16"/>
  <c r="I15" i="16" s="1"/>
  <c r="X19" i="20"/>
  <c r="I19" i="20" s="1"/>
  <c r="X23" i="19"/>
  <c r="I23" i="19" s="1"/>
  <c r="X15" i="19"/>
  <c r="I15" i="19" s="1"/>
  <c r="X32" i="17"/>
  <c r="I32" i="17" s="1"/>
  <c r="X13" i="17"/>
  <c r="I13" i="17" s="1"/>
  <c r="X20" i="16"/>
  <c r="I20" i="16" s="1"/>
  <c r="X11" i="17"/>
  <c r="X37" i="20"/>
  <c r="I37" i="20" s="1"/>
  <c r="X27" i="20"/>
  <c r="I27" i="20" s="1"/>
  <c r="X21" i="20"/>
  <c r="I21" i="20" s="1"/>
  <c r="X11" i="20"/>
  <c r="X35" i="19"/>
  <c r="I35" i="19" s="1"/>
  <c r="X27" i="19"/>
  <c r="I27" i="19" s="1"/>
  <c r="X19" i="19"/>
  <c r="I19" i="19" s="1"/>
  <c r="X11" i="19"/>
  <c r="X35" i="18"/>
  <c r="I35" i="18" s="1"/>
  <c r="X27" i="18"/>
  <c r="I27" i="18" s="1"/>
  <c r="X24" i="18"/>
  <c r="I24" i="18" s="1"/>
  <c r="X16" i="18"/>
  <c r="I16" i="18" s="1"/>
  <c r="X39" i="17"/>
  <c r="I39" i="17" s="1"/>
  <c r="X36" i="17"/>
  <c r="I36" i="17" s="1"/>
  <c r="X25" i="17"/>
  <c r="I25" i="17" s="1"/>
  <c r="X17" i="17"/>
  <c r="I17" i="17" s="1"/>
  <c r="X39" i="16"/>
  <c r="I39" i="16" s="1"/>
  <c r="X29" i="20"/>
  <c r="I29" i="20" s="1"/>
  <c r="X20" i="18"/>
  <c r="I20" i="18" s="1"/>
  <c r="X26" i="16"/>
  <c r="I26" i="16" s="1"/>
  <c r="X40" i="20"/>
  <c r="I40" i="20" s="1"/>
  <c r="X34" i="20"/>
  <c r="I34" i="20" s="1"/>
  <c r="X24" i="20"/>
  <c r="I24" i="20" s="1"/>
  <c r="X18" i="20"/>
  <c r="I18" i="20" s="1"/>
  <c r="X39" i="19"/>
  <c r="I39" i="19" s="1"/>
  <c r="X30" i="19"/>
  <c r="I30" i="19" s="1"/>
  <c r="X22" i="19"/>
  <c r="I22" i="19" s="1"/>
  <c r="X14" i="19"/>
  <c r="I14" i="19" s="1"/>
  <c r="X39" i="18"/>
  <c r="I39" i="18" s="1"/>
  <c r="X30" i="18"/>
  <c r="I30" i="18" s="1"/>
  <c r="X19" i="18"/>
  <c r="I19" i="18" s="1"/>
  <c r="X11" i="18"/>
  <c r="X31" i="17"/>
  <c r="I31" i="17" s="1"/>
  <c r="X28" i="17"/>
  <c r="I28" i="17" s="1"/>
  <c r="X20" i="17"/>
  <c r="I20" i="17" s="1"/>
  <c r="X12" i="17"/>
  <c r="I12" i="17" s="1"/>
  <c r="X28" i="16"/>
  <c r="I28" i="16" s="1"/>
  <c r="X16" i="16"/>
  <c r="I16" i="16" s="1"/>
  <c r="X13" i="16"/>
  <c r="I13" i="16" s="1"/>
  <c r="X21" i="17"/>
  <c r="I21" i="17" s="1"/>
  <c r="X23" i="20"/>
  <c r="I23" i="20" s="1"/>
  <c r="X13" i="19"/>
  <c r="I13" i="19" s="1"/>
  <c r="X18" i="18"/>
  <c r="I18" i="18" s="1"/>
  <c r="X41" i="20"/>
  <c r="I41" i="20" s="1"/>
  <c r="X31" i="20"/>
  <c r="I31" i="20" s="1"/>
  <c r="X25" i="20"/>
  <c r="I25" i="20" s="1"/>
  <c r="X15" i="20"/>
  <c r="I15" i="20" s="1"/>
  <c r="X33" i="19"/>
  <c r="I33" i="19" s="1"/>
  <c r="X25" i="19"/>
  <c r="I25" i="19" s="1"/>
  <c r="X17" i="19"/>
  <c r="I17" i="19" s="1"/>
  <c r="X33" i="18"/>
  <c r="I33" i="18" s="1"/>
  <c r="X22" i="18"/>
  <c r="I22" i="18" s="1"/>
  <c r="X14" i="18"/>
  <c r="I14" i="18" s="1"/>
  <c r="X34" i="17"/>
  <c r="I34" i="17" s="1"/>
  <c r="X23" i="17"/>
  <c r="I23" i="17" s="1"/>
  <c r="X15" i="17"/>
  <c r="I15" i="17" s="1"/>
  <c r="X40" i="16"/>
  <c r="I40" i="16" s="1"/>
  <c r="X37" i="16"/>
  <c r="I37" i="16" s="1"/>
  <c r="X34" i="16"/>
  <c r="I34" i="16" s="1"/>
  <c r="X31" i="16"/>
  <c r="I31" i="16" s="1"/>
  <c r="X25" i="16"/>
  <c r="I25" i="16" s="1"/>
  <c r="X22" i="16"/>
  <c r="I22" i="16" s="1"/>
  <c r="X19" i="16"/>
  <c r="I19" i="16" s="1"/>
  <c r="X31" i="19"/>
  <c r="I31" i="19" s="1"/>
  <c r="X31" i="18"/>
  <c r="I31" i="18" s="1"/>
  <c r="X29" i="16"/>
  <c r="I29" i="16" s="1"/>
  <c r="X11" i="16"/>
  <c r="X38" i="19"/>
  <c r="I38" i="19" s="1"/>
  <c r="X21" i="19"/>
  <c r="I21" i="19" s="1"/>
  <c r="X38" i="18"/>
  <c r="I38" i="18" s="1"/>
  <c r="X30" i="17"/>
  <c r="I30" i="17" s="1"/>
  <c r="X12" i="16"/>
  <c r="I12" i="16" s="1"/>
  <c r="X38" i="20"/>
  <c r="I38" i="20" s="1"/>
  <c r="X28" i="20"/>
  <c r="I28" i="20" s="1"/>
  <c r="X22" i="20"/>
  <c r="I22" i="20" s="1"/>
  <c r="X12" i="20"/>
  <c r="I12" i="20" s="1"/>
  <c r="X37" i="19"/>
  <c r="I37" i="19" s="1"/>
  <c r="X36" i="19"/>
  <c r="I36" i="19" s="1"/>
  <c r="X28" i="19"/>
  <c r="I28" i="19" s="1"/>
  <c r="X20" i="19"/>
  <c r="I20" i="19" s="1"/>
  <c r="X12" i="19"/>
  <c r="I12" i="19" s="1"/>
  <c r="X37" i="18"/>
  <c r="I37" i="18" s="1"/>
  <c r="X36" i="18"/>
  <c r="I36" i="18" s="1"/>
  <c r="X28" i="18"/>
  <c r="I28" i="18" s="1"/>
  <c r="X25" i="18"/>
  <c r="I25" i="18" s="1"/>
  <c r="X17" i="18"/>
  <c r="I17" i="18" s="1"/>
  <c r="X40" i="17"/>
  <c r="I40" i="17" s="1"/>
  <c r="X37" i="17"/>
  <c r="I37" i="17" s="1"/>
  <c r="X26" i="17"/>
  <c r="I26" i="17" s="1"/>
  <c r="X18" i="17"/>
  <c r="I18" i="17" s="1"/>
  <c r="X41" i="16"/>
  <c r="I41" i="16" s="1"/>
  <c r="X35" i="20"/>
  <c r="I35" i="20" s="1"/>
  <c r="X40" i="18"/>
  <c r="I40" i="18" s="1"/>
  <c r="X12" i="18"/>
  <c r="I12" i="18" s="1"/>
  <c r="X17" i="16"/>
  <c r="I17" i="16" s="1"/>
  <c r="X29" i="19"/>
  <c r="I29" i="19" s="1"/>
  <c r="X41" i="17"/>
  <c r="I41" i="17" s="1"/>
  <c r="X19" i="17"/>
  <c r="I19" i="17" s="1"/>
  <c r="X13" i="20"/>
  <c r="I13" i="20" s="1"/>
  <c r="X40" i="19"/>
  <c r="I40" i="19" s="1"/>
  <c r="X29" i="17"/>
  <c r="I29" i="17" s="1"/>
  <c r="X32" i="16"/>
  <c r="I32" i="16" s="1"/>
  <c r="X14" i="16"/>
  <c r="I14" i="16" s="1"/>
  <c r="X34" i="23"/>
  <c r="I34" i="23" s="1"/>
  <c r="X26" i="23"/>
  <c r="I26" i="23" s="1"/>
  <c r="X18" i="23"/>
  <c r="I18" i="23" s="1"/>
  <c r="X41" i="24"/>
  <c r="I41" i="24" s="1"/>
  <c r="X33" i="24"/>
  <c r="I33" i="24" s="1"/>
  <c r="X25" i="24"/>
  <c r="I25" i="24" s="1"/>
  <c r="X17" i="24"/>
  <c r="I17" i="24" s="1"/>
  <c r="X40" i="25"/>
  <c r="I40" i="25" s="1"/>
  <c r="X32" i="25"/>
  <c r="I32" i="25" s="1"/>
  <c r="X24" i="25"/>
  <c r="I24" i="25" s="1"/>
  <c r="X16" i="25"/>
  <c r="I16" i="25" s="1"/>
  <c r="X39" i="26"/>
  <c r="I39" i="26" s="1"/>
  <c r="X31" i="26"/>
  <c r="I31" i="26" s="1"/>
  <c r="X23" i="26"/>
  <c r="I23" i="26" s="1"/>
  <c r="X15" i="26"/>
  <c r="I15" i="26" s="1"/>
  <c r="X38" i="22"/>
  <c r="I38" i="22" s="1"/>
  <c r="X30" i="22"/>
  <c r="I30" i="22" s="1"/>
  <c r="X22" i="22"/>
  <c r="I22" i="22" s="1"/>
  <c r="X37" i="23"/>
  <c r="I37" i="23" s="1"/>
  <c r="X29" i="23"/>
  <c r="I29" i="23" s="1"/>
  <c r="X21" i="23"/>
  <c r="I21" i="23" s="1"/>
  <c r="X13" i="23"/>
  <c r="I13" i="23" s="1"/>
  <c r="X36" i="24"/>
  <c r="I36" i="24" s="1"/>
  <c r="X28" i="24"/>
  <c r="I28" i="24" s="1"/>
  <c r="X20" i="24"/>
  <c r="I20" i="24" s="1"/>
  <c r="X12" i="24"/>
  <c r="I12" i="24" s="1"/>
  <c r="X35" i="25"/>
  <c r="I35" i="25" s="1"/>
  <c r="X27" i="25"/>
  <c r="I27" i="25" s="1"/>
  <c r="X19" i="25"/>
  <c r="I19" i="25" s="1"/>
  <c r="X11" i="25"/>
  <c r="X34" i="26"/>
  <c r="I34" i="26" s="1"/>
  <c r="X26" i="26"/>
  <c r="I26" i="26" s="1"/>
  <c r="X18" i="26"/>
  <c r="I18" i="26" s="1"/>
  <c r="X41" i="22"/>
  <c r="I41" i="22" s="1"/>
  <c r="X33" i="22"/>
  <c r="I33" i="22" s="1"/>
  <c r="X25" i="22"/>
  <c r="I25" i="22" s="1"/>
  <c r="X17" i="22"/>
  <c r="I17" i="22" s="1"/>
  <c r="X17" i="21"/>
  <c r="I17" i="21" s="1"/>
  <c r="X40" i="23"/>
  <c r="I40" i="23" s="1"/>
  <c r="X32" i="23"/>
  <c r="I32" i="23" s="1"/>
  <c r="X24" i="23"/>
  <c r="I24" i="23" s="1"/>
  <c r="X16" i="23"/>
  <c r="I16" i="23" s="1"/>
  <c r="X39" i="24"/>
  <c r="I39" i="24" s="1"/>
  <c r="X31" i="24"/>
  <c r="I31" i="24" s="1"/>
  <c r="X23" i="24"/>
  <c r="I23" i="24" s="1"/>
  <c r="X15" i="24"/>
  <c r="I15" i="24" s="1"/>
  <c r="X38" i="25"/>
  <c r="I38" i="25" s="1"/>
  <c r="X30" i="25"/>
  <c r="I30" i="25" s="1"/>
  <c r="X22" i="25"/>
  <c r="I22" i="25" s="1"/>
  <c r="X14" i="25"/>
  <c r="I14" i="25" s="1"/>
  <c r="X37" i="26"/>
  <c r="I37" i="26" s="1"/>
  <c r="X29" i="26"/>
  <c r="I29" i="26" s="1"/>
  <c r="X21" i="26"/>
  <c r="I21" i="26" s="1"/>
  <c r="X13" i="26"/>
  <c r="I13" i="26" s="1"/>
  <c r="X36" i="22"/>
  <c r="I36" i="22" s="1"/>
  <c r="X28" i="22"/>
  <c r="I28" i="22" s="1"/>
  <c r="X20" i="22"/>
  <c r="I20" i="22" s="1"/>
  <c r="X12" i="22"/>
  <c r="I12" i="22" s="1"/>
  <c r="X14" i="21"/>
  <c r="I14" i="21" s="1"/>
  <c r="X35" i="23"/>
  <c r="I35" i="23" s="1"/>
  <c r="X27" i="23"/>
  <c r="I27" i="23" s="1"/>
  <c r="X19" i="23"/>
  <c r="I19" i="23" s="1"/>
  <c r="X11" i="23"/>
  <c r="X34" i="24"/>
  <c r="I34" i="24" s="1"/>
  <c r="X26" i="24"/>
  <c r="I26" i="24" s="1"/>
  <c r="X18" i="24"/>
  <c r="I18" i="24" s="1"/>
  <c r="X41" i="25"/>
  <c r="I41" i="25" s="1"/>
  <c r="X33" i="25"/>
  <c r="I33" i="25" s="1"/>
  <c r="X25" i="25"/>
  <c r="I25" i="25" s="1"/>
  <c r="X17" i="25"/>
  <c r="I17" i="25" s="1"/>
  <c r="X40" i="26"/>
  <c r="I40" i="26" s="1"/>
  <c r="X32" i="26"/>
  <c r="I32" i="26" s="1"/>
  <c r="X24" i="26"/>
  <c r="I24" i="26" s="1"/>
  <c r="X16" i="26"/>
  <c r="I16" i="26" s="1"/>
  <c r="X39" i="22"/>
  <c r="I39" i="22" s="1"/>
  <c r="X31" i="22"/>
  <c r="I31" i="22" s="1"/>
  <c r="X23" i="22"/>
  <c r="I23" i="22" s="1"/>
  <c r="X15" i="22"/>
  <c r="I15" i="22" s="1"/>
  <c r="X19" i="21"/>
  <c r="I19" i="21" s="1"/>
  <c r="X27" i="21"/>
  <c r="I27" i="21" s="1"/>
  <c r="X35" i="21"/>
  <c r="I35" i="21" s="1"/>
  <c r="X38" i="23"/>
  <c r="I38" i="23" s="1"/>
  <c r="X30" i="23"/>
  <c r="I30" i="23" s="1"/>
  <c r="X22" i="23"/>
  <c r="I22" i="23" s="1"/>
  <c r="X14" i="23"/>
  <c r="I14" i="23" s="1"/>
  <c r="X37" i="24"/>
  <c r="I37" i="24" s="1"/>
  <c r="X29" i="24"/>
  <c r="I29" i="24" s="1"/>
  <c r="X21" i="24"/>
  <c r="I21" i="24" s="1"/>
  <c r="X13" i="24"/>
  <c r="I13" i="24" s="1"/>
  <c r="X36" i="25"/>
  <c r="I36" i="25" s="1"/>
  <c r="X28" i="25"/>
  <c r="I28" i="25" s="1"/>
  <c r="X20" i="25"/>
  <c r="I20" i="25" s="1"/>
  <c r="X12" i="25"/>
  <c r="I12" i="25" s="1"/>
  <c r="X35" i="26"/>
  <c r="I35" i="26" s="1"/>
  <c r="X27" i="26"/>
  <c r="I27" i="26" s="1"/>
  <c r="X19" i="26"/>
  <c r="I19" i="26" s="1"/>
  <c r="X11" i="26"/>
  <c r="X34" i="22"/>
  <c r="I34" i="22" s="1"/>
  <c r="X26" i="22"/>
  <c r="I26" i="22" s="1"/>
  <c r="X18" i="22"/>
  <c r="I18" i="22" s="1"/>
  <c r="X16" i="21"/>
  <c r="I16" i="21" s="1"/>
  <c r="X24" i="21"/>
  <c r="I24" i="21" s="1"/>
  <c r="X41" i="23"/>
  <c r="I41" i="23" s="1"/>
  <c r="X33" i="23"/>
  <c r="I33" i="23" s="1"/>
  <c r="X25" i="23"/>
  <c r="I25" i="23" s="1"/>
  <c r="X17" i="23"/>
  <c r="I17" i="23" s="1"/>
  <c r="X40" i="24"/>
  <c r="I40" i="24" s="1"/>
  <c r="X32" i="24"/>
  <c r="I32" i="24" s="1"/>
  <c r="X24" i="24"/>
  <c r="I24" i="24" s="1"/>
  <c r="X16" i="24"/>
  <c r="I16" i="24" s="1"/>
  <c r="X39" i="25"/>
  <c r="I39" i="25" s="1"/>
  <c r="X31" i="25"/>
  <c r="I31" i="25" s="1"/>
  <c r="X23" i="25"/>
  <c r="I23" i="25" s="1"/>
  <c r="X15" i="25"/>
  <c r="I15" i="25" s="1"/>
  <c r="X38" i="26"/>
  <c r="I38" i="26" s="1"/>
  <c r="X30" i="26"/>
  <c r="I30" i="26" s="1"/>
  <c r="X22" i="26"/>
  <c r="I22" i="26" s="1"/>
  <c r="X14" i="26"/>
  <c r="I14" i="26" s="1"/>
  <c r="X37" i="22"/>
  <c r="I37" i="22" s="1"/>
  <c r="X29" i="22"/>
  <c r="I29" i="22" s="1"/>
  <c r="X21" i="22"/>
  <c r="I21" i="22" s="1"/>
  <c r="X13" i="22"/>
  <c r="I13" i="22" s="1"/>
  <c r="X13" i="21"/>
  <c r="I13" i="21" s="1"/>
  <c r="X36" i="23"/>
  <c r="I36" i="23" s="1"/>
  <c r="X28" i="23"/>
  <c r="I28" i="23" s="1"/>
  <c r="X20" i="23"/>
  <c r="I20" i="23" s="1"/>
  <c r="X12" i="23"/>
  <c r="I12" i="23" s="1"/>
  <c r="X35" i="24"/>
  <c r="I35" i="24" s="1"/>
  <c r="X27" i="24"/>
  <c r="I27" i="24" s="1"/>
  <c r="X19" i="24"/>
  <c r="I19" i="24" s="1"/>
  <c r="X11" i="24"/>
  <c r="X34" i="25"/>
  <c r="I34" i="25" s="1"/>
  <c r="X26" i="25"/>
  <c r="I26" i="25" s="1"/>
  <c r="X18" i="25"/>
  <c r="I18" i="25" s="1"/>
  <c r="X41" i="26"/>
  <c r="I41" i="26" s="1"/>
  <c r="X33" i="26"/>
  <c r="I33" i="26" s="1"/>
  <c r="X25" i="26"/>
  <c r="I25" i="26" s="1"/>
  <c r="X17" i="26"/>
  <c r="I17" i="26" s="1"/>
  <c r="X40" i="22"/>
  <c r="I40" i="22" s="1"/>
  <c r="X32" i="22"/>
  <c r="I32" i="22" s="1"/>
  <c r="X24" i="22"/>
  <c r="I24" i="22" s="1"/>
  <c r="X16" i="22"/>
  <c r="I16" i="22" s="1"/>
  <c r="X18" i="21"/>
  <c r="I18" i="21" s="1"/>
  <c r="X39" i="23"/>
  <c r="I39" i="23" s="1"/>
  <c r="X31" i="23"/>
  <c r="I31" i="23" s="1"/>
  <c r="X23" i="23"/>
  <c r="I23" i="23" s="1"/>
  <c r="X15" i="23"/>
  <c r="I15" i="23" s="1"/>
  <c r="X38" i="24"/>
  <c r="I38" i="24" s="1"/>
  <c r="X30" i="24"/>
  <c r="I30" i="24" s="1"/>
  <c r="X22" i="24"/>
  <c r="I22" i="24" s="1"/>
  <c r="X14" i="24"/>
  <c r="I14" i="24" s="1"/>
  <c r="X37" i="25"/>
  <c r="I37" i="25" s="1"/>
  <c r="X29" i="25"/>
  <c r="I29" i="25" s="1"/>
  <c r="X21" i="25"/>
  <c r="I21" i="25" s="1"/>
  <c r="X13" i="25"/>
  <c r="I13" i="25" s="1"/>
  <c r="X36" i="26"/>
  <c r="I36" i="26" s="1"/>
  <c r="X28" i="26"/>
  <c r="I28" i="26" s="1"/>
  <c r="X20" i="26"/>
  <c r="I20" i="26" s="1"/>
  <c r="X12" i="26"/>
  <c r="I12" i="26" s="1"/>
  <c r="X35" i="22"/>
  <c r="I35" i="22" s="1"/>
  <c r="X27" i="22"/>
  <c r="I27" i="22" s="1"/>
  <c r="X19" i="22"/>
  <c r="I19" i="22" s="1"/>
  <c r="X11" i="22"/>
  <c r="X15" i="21"/>
  <c r="I15" i="21" s="1"/>
  <c r="X23" i="21"/>
  <c r="I23" i="21" s="1"/>
  <c r="X31" i="21"/>
  <c r="I31" i="21" s="1"/>
  <c r="X37" i="21"/>
  <c r="I37" i="21" s="1"/>
  <c r="X14" i="22"/>
  <c r="I14" i="22" s="1"/>
  <c r="X22" i="21"/>
  <c r="I22" i="21" s="1"/>
  <c r="X29" i="21"/>
  <c r="I29" i="21" s="1"/>
  <c r="X34" i="21"/>
  <c r="I34" i="21" s="1"/>
  <c r="X39" i="21"/>
  <c r="I39" i="21" s="1"/>
  <c r="X36" i="21"/>
  <c r="I36" i="21" s="1"/>
  <c r="X26" i="21"/>
  <c r="I26" i="21" s="1"/>
  <c r="X41" i="21"/>
  <c r="I41" i="21" s="1"/>
  <c r="X21" i="21"/>
  <c r="I21" i="21" s="1"/>
  <c r="X28" i="21"/>
  <c r="I28" i="21" s="1"/>
  <c r="X33" i="21"/>
  <c r="I33" i="21" s="1"/>
  <c r="X38" i="21"/>
  <c r="I38" i="21" s="1"/>
  <c r="X11" i="21"/>
  <c r="X20" i="21"/>
  <c r="I20" i="21" s="1"/>
  <c r="X12" i="21"/>
  <c r="I12" i="21" s="1"/>
  <c r="X25" i="21"/>
  <c r="I25" i="21" s="1"/>
  <c r="X30" i="21"/>
  <c r="I30" i="21" s="1"/>
  <c r="X40" i="21"/>
  <c r="I40" i="21" s="1"/>
  <c r="X32" i="21"/>
  <c r="I32" i="21" s="1"/>
  <c r="I27" i="1"/>
  <c r="I19" i="1"/>
  <c r="J19" i="1" s="1"/>
  <c r="M19" i="1" s="1"/>
  <c r="I26" i="1"/>
  <c r="I18" i="1"/>
  <c r="J18" i="1" s="1"/>
  <c r="M18" i="1" s="1"/>
  <c r="I33" i="1"/>
  <c r="J33" i="1" s="1"/>
  <c r="M33" i="1" s="1"/>
  <c r="I24" i="1"/>
  <c r="I13" i="1"/>
  <c r="J13" i="1" s="1"/>
  <c r="M13" i="1" s="1"/>
  <c r="I21" i="1"/>
  <c r="J21" i="1" s="1"/>
  <c r="M21" i="1" s="1"/>
  <c r="I35" i="1"/>
  <c r="J35" i="1" s="1"/>
  <c r="M35" i="1" s="1"/>
  <c r="I37" i="1"/>
  <c r="I38" i="1"/>
  <c r="J38" i="1" s="1"/>
  <c r="M38" i="1" s="1"/>
  <c r="I30" i="1"/>
  <c r="I28" i="1"/>
  <c r="J28" i="1" s="1"/>
  <c r="M28" i="1" s="1"/>
  <c r="I29" i="1"/>
  <c r="J29" i="1" s="1"/>
  <c r="M29" i="1" s="1"/>
  <c r="I25" i="1"/>
  <c r="J25" i="1" s="1"/>
  <c r="M25" i="1" s="1"/>
  <c r="I39" i="1"/>
  <c r="J39" i="1" s="1"/>
  <c r="M39" i="1" s="1"/>
  <c r="I15" i="1"/>
  <c r="J15" i="1" s="1"/>
  <c r="M15" i="1" s="1"/>
  <c r="I31" i="1"/>
  <c r="J31" i="1" s="1"/>
  <c r="M31" i="1" s="1"/>
  <c r="I23" i="1"/>
  <c r="J23" i="1" s="1"/>
  <c r="M23" i="1" s="1"/>
  <c r="J22" i="1" l="1"/>
  <c r="M22" i="1" s="1"/>
  <c r="J24" i="1"/>
  <c r="M24" i="1" s="1"/>
  <c r="J30" i="17"/>
  <c r="M30" i="17" s="1"/>
  <c r="L30" i="17"/>
  <c r="J24" i="20"/>
  <c r="M24" i="20" s="1"/>
  <c r="L24" i="20"/>
  <c r="L19" i="19"/>
  <c r="J19" i="19"/>
  <c r="M19" i="19" s="1"/>
  <c r="L23" i="18"/>
  <c r="J23" i="18"/>
  <c r="M23" i="18" s="1"/>
  <c r="L38" i="18"/>
  <c r="J38" i="18"/>
  <c r="M38" i="18" s="1"/>
  <c r="L34" i="20"/>
  <c r="J34" i="20"/>
  <c r="M34" i="20" s="1"/>
  <c r="L13" i="17"/>
  <c r="J13" i="17"/>
  <c r="M13" i="17" s="1"/>
  <c r="L26" i="20"/>
  <c r="J26" i="20"/>
  <c r="M26" i="20" s="1"/>
  <c r="L29" i="17"/>
  <c r="J29" i="17"/>
  <c r="M29" i="17" s="1"/>
  <c r="J40" i="18"/>
  <c r="M40" i="18" s="1"/>
  <c r="L40" i="18"/>
  <c r="L25" i="18"/>
  <c r="J25" i="18"/>
  <c r="M25" i="18" s="1"/>
  <c r="J37" i="19"/>
  <c r="M37" i="19" s="1"/>
  <c r="L37" i="19"/>
  <c r="J21" i="19"/>
  <c r="M21" i="19" s="1"/>
  <c r="L21" i="19"/>
  <c r="J25" i="16"/>
  <c r="M25" i="16" s="1"/>
  <c r="L25" i="16"/>
  <c r="L14" i="18"/>
  <c r="J14" i="18"/>
  <c r="M14" i="18" s="1"/>
  <c r="J31" i="20"/>
  <c r="M31" i="20" s="1"/>
  <c r="L31" i="20"/>
  <c r="L28" i="16"/>
  <c r="J28" i="16"/>
  <c r="M28" i="16" s="1"/>
  <c r="L39" i="18"/>
  <c r="J39" i="18"/>
  <c r="M39" i="18" s="1"/>
  <c r="J40" i="20"/>
  <c r="M40" i="20" s="1"/>
  <c r="L40" i="20"/>
  <c r="L39" i="17"/>
  <c r="J39" i="17"/>
  <c r="M39" i="17" s="1"/>
  <c r="J35" i="19"/>
  <c r="M35" i="19" s="1"/>
  <c r="L35" i="19"/>
  <c r="J32" i="17"/>
  <c r="M32" i="17" s="1"/>
  <c r="L32" i="17"/>
  <c r="L27" i="16"/>
  <c r="J27" i="16"/>
  <c r="M27" i="16" s="1"/>
  <c r="J21" i="18"/>
  <c r="M21" i="18" s="1"/>
  <c r="L21" i="18"/>
  <c r="L36" i="20"/>
  <c r="J36" i="20"/>
  <c r="M36" i="20" s="1"/>
  <c r="L38" i="16"/>
  <c r="J38" i="16"/>
  <c r="M38" i="16" s="1"/>
  <c r="J34" i="18"/>
  <c r="M34" i="18" s="1"/>
  <c r="L34" i="18"/>
  <c r="L32" i="20"/>
  <c r="J32" i="20"/>
  <c r="M32" i="20" s="1"/>
  <c r="J28" i="19"/>
  <c r="M28" i="19" s="1"/>
  <c r="L28" i="19"/>
  <c r="L19" i="18"/>
  <c r="J19" i="18"/>
  <c r="M19" i="18" s="1"/>
  <c r="L20" i="16"/>
  <c r="J20" i="16"/>
  <c r="M20" i="16" s="1"/>
  <c r="J16" i="20"/>
  <c r="M16" i="20" s="1"/>
  <c r="L16" i="20"/>
  <c r="L36" i="19"/>
  <c r="J36" i="19"/>
  <c r="M36" i="19" s="1"/>
  <c r="L30" i="18"/>
  <c r="J30" i="18"/>
  <c r="M30" i="18" s="1"/>
  <c r="L27" i="19"/>
  <c r="J27" i="19"/>
  <c r="M27" i="19" s="1"/>
  <c r="L26" i="18"/>
  <c r="J26" i="18"/>
  <c r="M26" i="18" s="1"/>
  <c r="L40" i="19"/>
  <c r="J40" i="19"/>
  <c r="M40" i="19" s="1"/>
  <c r="L35" i="20"/>
  <c r="J35" i="20"/>
  <c r="M35" i="20" s="1"/>
  <c r="L28" i="18"/>
  <c r="J28" i="18"/>
  <c r="M28" i="18" s="1"/>
  <c r="L12" i="20"/>
  <c r="J12" i="20"/>
  <c r="M12" i="20" s="1"/>
  <c r="L38" i="19"/>
  <c r="J38" i="19"/>
  <c r="M38" i="19" s="1"/>
  <c r="L31" i="16"/>
  <c r="J31" i="16"/>
  <c r="M31" i="16" s="1"/>
  <c r="L22" i="18"/>
  <c r="J22" i="18"/>
  <c r="M22" i="18" s="1"/>
  <c r="J41" i="20"/>
  <c r="M41" i="20" s="1"/>
  <c r="L41" i="20"/>
  <c r="L12" i="17"/>
  <c r="J12" i="17"/>
  <c r="M12" i="17" s="1"/>
  <c r="L14" i="19"/>
  <c r="J14" i="19"/>
  <c r="M14" i="19" s="1"/>
  <c r="L26" i="16"/>
  <c r="J26" i="16"/>
  <c r="M26" i="16" s="1"/>
  <c r="J16" i="18"/>
  <c r="M16" i="18" s="1"/>
  <c r="L16" i="18"/>
  <c r="L11" i="20"/>
  <c r="I11" i="20"/>
  <c r="J11" i="20" s="1"/>
  <c r="M11" i="20" s="1"/>
  <c r="L15" i="19"/>
  <c r="J15" i="19"/>
  <c r="M15" i="19" s="1"/>
  <c r="J30" i="16"/>
  <c r="M30" i="16" s="1"/>
  <c r="L30" i="16"/>
  <c r="J32" i="18"/>
  <c r="M32" i="18" s="1"/>
  <c r="L32" i="18"/>
  <c r="L27" i="17"/>
  <c r="J27" i="17"/>
  <c r="M27" i="17" s="1"/>
  <c r="J16" i="17"/>
  <c r="M16" i="17" s="1"/>
  <c r="L16" i="17"/>
  <c r="J41" i="18"/>
  <c r="M41" i="18" s="1"/>
  <c r="L41" i="18"/>
  <c r="L19" i="16"/>
  <c r="J19" i="16"/>
  <c r="M19" i="16" s="1"/>
  <c r="J21" i="16"/>
  <c r="M21" i="16" s="1"/>
  <c r="L21" i="16"/>
  <c r="L17" i="18"/>
  <c r="J17" i="18"/>
  <c r="M17" i="18" s="1"/>
  <c r="J25" i="20"/>
  <c r="M25" i="20" s="1"/>
  <c r="L25" i="20"/>
  <c r="L36" i="17"/>
  <c r="J36" i="17"/>
  <c r="M36" i="17" s="1"/>
  <c r="L35" i="16"/>
  <c r="J35" i="16"/>
  <c r="M35" i="16" s="1"/>
  <c r="J37" i="1"/>
  <c r="M37" i="1" s="1"/>
  <c r="J13" i="20"/>
  <c r="M13" i="20" s="1"/>
  <c r="L13" i="20"/>
  <c r="J41" i="16"/>
  <c r="M41" i="16" s="1"/>
  <c r="L41" i="16"/>
  <c r="L36" i="18"/>
  <c r="J36" i="18"/>
  <c r="M36" i="18" s="1"/>
  <c r="L22" i="20"/>
  <c r="J22" i="20"/>
  <c r="M22" i="20" s="1"/>
  <c r="L11" i="16"/>
  <c r="I11" i="16"/>
  <c r="J11" i="16" s="1"/>
  <c r="M11" i="16" s="1"/>
  <c r="L34" i="16"/>
  <c r="J34" i="16"/>
  <c r="M34" i="16" s="1"/>
  <c r="L33" i="18"/>
  <c r="J33" i="18"/>
  <c r="M33" i="18" s="1"/>
  <c r="L18" i="18"/>
  <c r="J18" i="18"/>
  <c r="M18" i="18" s="1"/>
  <c r="J20" i="17"/>
  <c r="M20" i="17" s="1"/>
  <c r="L20" i="17"/>
  <c r="L22" i="19"/>
  <c r="J22" i="19"/>
  <c r="M22" i="19" s="1"/>
  <c r="L20" i="18"/>
  <c r="J20" i="18"/>
  <c r="M20" i="18" s="1"/>
  <c r="L24" i="18"/>
  <c r="J24" i="18"/>
  <c r="M24" i="18" s="1"/>
  <c r="J21" i="20"/>
  <c r="M21" i="20" s="1"/>
  <c r="L21" i="20"/>
  <c r="J23" i="19"/>
  <c r="M23" i="19" s="1"/>
  <c r="L23" i="19"/>
  <c r="J33" i="16"/>
  <c r="M33" i="16" s="1"/>
  <c r="L33" i="16"/>
  <c r="L16" i="19"/>
  <c r="J16" i="19"/>
  <c r="M16" i="19" s="1"/>
  <c r="J29" i="18"/>
  <c r="M29" i="18" s="1"/>
  <c r="L29" i="18"/>
  <c r="L24" i="17"/>
  <c r="J24" i="17"/>
  <c r="M24" i="17" s="1"/>
  <c r="J18" i="19"/>
  <c r="M18" i="19" s="1"/>
  <c r="L18" i="19"/>
  <c r="L40" i="17"/>
  <c r="J40" i="17"/>
  <c r="M40" i="17" s="1"/>
  <c r="J13" i="16"/>
  <c r="M13" i="16" s="1"/>
  <c r="L13" i="16"/>
  <c r="J25" i="17"/>
  <c r="M25" i="17" s="1"/>
  <c r="L25" i="17"/>
  <c r="L23" i="16"/>
  <c r="J23" i="16"/>
  <c r="M23" i="16" s="1"/>
  <c r="L12" i="18"/>
  <c r="J12" i="18"/>
  <c r="M12" i="18" s="1"/>
  <c r="L16" i="16"/>
  <c r="J16" i="16"/>
  <c r="M16" i="16" s="1"/>
  <c r="J30" i="20"/>
  <c r="M30" i="20" s="1"/>
  <c r="L30" i="20"/>
  <c r="J19" i="17"/>
  <c r="M19" i="17" s="1"/>
  <c r="L19" i="17"/>
  <c r="L18" i="17"/>
  <c r="J18" i="17"/>
  <c r="M18" i="17" s="1"/>
  <c r="J37" i="18"/>
  <c r="M37" i="18" s="1"/>
  <c r="L37" i="18"/>
  <c r="L28" i="20"/>
  <c r="J28" i="20"/>
  <c r="M28" i="20" s="1"/>
  <c r="L29" i="16"/>
  <c r="J29" i="16"/>
  <c r="M29" i="16" s="1"/>
  <c r="J37" i="16"/>
  <c r="M37" i="16" s="1"/>
  <c r="L37" i="16"/>
  <c r="J17" i="19"/>
  <c r="M17" i="19" s="1"/>
  <c r="L17" i="19"/>
  <c r="J13" i="19"/>
  <c r="M13" i="19" s="1"/>
  <c r="L13" i="19"/>
  <c r="L28" i="17"/>
  <c r="J28" i="17"/>
  <c r="M28" i="17" s="1"/>
  <c r="L30" i="19"/>
  <c r="J30" i="19"/>
  <c r="M30" i="19" s="1"/>
  <c r="J29" i="20"/>
  <c r="M29" i="20" s="1"/>
  <c r="L29" i="20"/>
  <c r="L27" i="18"/>
  <c r="J27" i="18"/>
  <c r="M27" i="18" s="1"/>
  <c r="L27" i="20"/>
  <c r="J27" i="20"/>
  <c r="M27" i="20" s="1"/>
  <c r="L19" i="20"/>
  <c r="J19" i="20"/>
  <c r="M19" i="20" s="1"/>
  <c r="L36" i="16"/>
  <c r="J36" i="16"/>
  <c r="M36" i="16" s="1"/>
  <c r="L24" i="19"/>
  <c r="J24" i="19"/>
  <c r="M24" i="19" s="1"/>
  <c r="J17" i="20"/>
  <c r="M17" i="20" s="1"/>
  <c r="L17" i="20"/>
  <c r="L35" i="17"/>
  <c r="J35" i="17"/>
  <c r="M35" i="17" s="1"/>
  <c r="L26" i="19"/>
  <c r="J26" i="19"/>
  <c r="M26" i="19" s="1"/>
  <c r="J14" i="16"/>
  <c r="M14" i="16" s="1"/>
  <c r="L14" i="16"/>
  <c r="J23" i="17"/>
  <c r="M23" i="17" s="1"/>
  <c r="L23" i="17"/>
  <c r="J33" i="17"/>
  <c r="M33" i="17" s="1"/>
  <c r="L33" i="17"/>
  <c r="L22" i="16"/>
  <c r="J22" i="16"/>
  <c r="M22" i="16" s="1"/>
  <c r="L24" i="16"/>
  <c r="J24" i="16"/>
  <c r="M24" i="16" s="1"/>
  <c r="L41" i="17"/>
  <c r="J41" i="17"/>
  <c r="M41" i="17" s="1"/>
  <c r="J26" i="17"/>
  <c r="M26" i="17" s="1"/>
  <c r="L26" i="17"/>
  <c r="L12" i="19"/>
  <c r="J12" i="19"/>
  <c r="M12" i="19" s="1"/>
  <c r="L38" i="20"/>
  <c r="J38" i="20"/>
  <c r="M38" i="20" s="1"/>
  <c r="L31" i="18"/>
  <c r="J31" i="18"/>
  <c r="M31" i="18" s="1"/>
  <c r="L40" i="16"/>
  <c r="J40" i="16"/>
  <c r="M40" i="16" s="1"/>
  <c r="L25" i="19"/>
  <c r="J25" i="19"/>
  <c r="M25" i="19" s="1"/>
  <c r="L23" i="20"/>
  <c r="J23" i="20"/>
  <c r="M23" i="20" s="1"/>
  <c r="L31" i="17"/>
  <c r="J31" i="17"/>
  <c r="M31" i="17" s="1"/>
  <c r="L39" i="19"/>
  <c r="J39" i="19"/>
  <c r="M39" i="19" s="1"/>
  <c r="J39" i="16"/>
  <c r="M39" i="16" s="1"/>
  <c r="L39" i="16"/>
  <c r="J35" i="18"/>
  <c r="M35" i="18" s="1"/>
  <c r="L35" i="18"/>
  <c r="J37" i="20"/>
  <c r="M37" i="20" s="1"/>
  <c r="L37" i="20"/>
  <c r="L15" i="16"/>
  <c r="J15" i="16"/>
  <c r="M15" i="16" s="1"/>
  <c r="L14" i="17"/>
  <c r="J14" i="17"/>
  <c r="M14" i="17" s="1"/>
  <c r="L32" i="19"/>
  <c r="J32" i="19"/>
  <c r="M32" i="19" s="1"/>
  <c r="J33" i="20"/>
  <c r="M33" i="20" s="1"/>
  <c r="L33" i="20"/>
  <c r="J38" i="17"/>
  <c r="M38" i="17" s="1"/>
  <c r="L38" i="17"/>
  <c r="L34" i="19"/>
  <c r="J34" i="19"/>
  <c r="M34" i="19" s="1"/>
  <c r="L17" i="16"/>
  <c r="J17" i="16"/>
  <c r="M17" i="16" s="1"/>
  <c r="L15" i="20"/>
  <c r="J15" i="20"/>
  <c r="M15" i="20" s="1"/>
  <c r="J20" i="20"/>
  <c r="M20" i="20" s="1"/>
  <c r="L20" i="20"/>
  <c r="L32" i="16"/>
  <c r="J32" i="16"/>
  <c r="M32" i="16" s="1"/>
  <c r="L34" i="17"/>
  <c r="J34" i="17"/>
  <c r="M34" i="17" s="1"/>
  <c r="J13" i="18"/>
  <c r="M13" i="18" s="1"/>
  <c r="L13" i="18"/>
  <c r="J29" i="19"/>
  <c r="M29" i="19" s="1"/>
  <c r="L29" i="19"/>
  <c r="J37" i="17"/>
  <c r="M37" i="17" s="1"/>
  <c r="L37" i="17"/>
  <c r="J20" i="19"/>
  <c r="M20" i="19" s="1"/>
  <c r="L20" i="19"/>
  <c r="L12" i="16"/>
  <c r="J12" i="16"/>
  <c r="M12" i="16" s="1"/>
  <c r="L31" i="19"/>
  <c r="J31" i="19"/>
  <c r="M31" i="19" s="1"/>
  <c r="L15" i="17"/>
  <c r="J15" i="17"/>
  <c r="M15" i="17" s="1"/>
  <c r="J33" i="19"/>
  <c r="M33" i="19" s="1"/>
  <c r="L33" i="19"/>
  <c r="J21" i="17"/>
  <c r="M21" i="17" s="1"/>
  <c r="L21" i="17"/>
  <c r="L11" i="18"/>
  <c r="I11" i="18"/>
  <c r="J11" i="18" s="1"/>
  <c r="M11" i="18" s="1"/>
  <c r="L18" i="20"/>
  <c r="J18" i="20"/>
  <c r="M18" i="20" s="1"/>
  <c r="L17" i="17"/>
  <c r="J17" i="17"/>
  <c r="M17" i="17" s="1"/>
  <c r="L11" i="19"/>
  <c r="I11" i="19"/>
  <c r="J11" i="19" s="1"/>
  <c r="M11" i="19" s="1"/>
  <c r="L11" i="17"/>
  <c r="I11" i="17"/>
  <c r="J11" i="17" s="1"/>
  <c r="M11" i="17" s="1"/>
  <c r="L18" i="16"/>
  <c r="J18" i="16"/>
  <c r="M18" i="16" s="1"/>
  <c r="L22" i="17"/>
  <c r="J22" i="17"/>
  <c r="M22" i="17" s="1"/>
  <c r="J14" i="20"/>
  <c r="M14" i="20" s="1"/>
  <c r="L14" i="20"/>
  <c r="L39" i="20"/>
  <c r="J39" i="20"/>
  <c r="M39" i="20" s="1"/>
  <c r="L15" i="18"/>
  <c r="J15" i="18"/>
  <c r="M15" i="18" s="1"/>
  <c r="J41" i="19"/>
  <c r="M41" i="19" s="1"/>
  <c r="L41" i="19"/>
  <c r="J32" i="21"/>
  <c r="M32" i="21" s="1"/>
  <c r="L32" i="21"/>
  <c r="L21" i="25"/>
  <c r="J21" i="25"/>
  <c r="M21" i="25" s="1"/>
  <c r="L34" i="22"/>
  <c r="J34" i="22"/>
  <c r="M34" i="22" s="1"/>
  <c r="J16" i="26"/>
  <c r="M16" i="26" s="1"/>
  <c r="L16" i="26"/>
  <c r="L30" i="21"/>
  <c r="J30" i="21"/>
  <c r="M30" i="21" s="1"/>
  <c r="J39" i="23"/>
  <c r="M39" i="23" s="1"/>
  <c r="L39" i="23"/>
  <c r="J29" i="22"/>
  <c r="M29" i="22" s="1"/>
  <c r="L29" i="22"/>
  <c r="L27" i="21"/>
  <c r="J27" i="21"/>
  <c r="M27" i="21" s="1"/>
  <c r="J28" i="22"/>
  <c r="M28" i="22" s="1"/>
  <c r="L28" i="22"/>
  <c r="L26" i="26"/>
  <c r="J26" i="26"/>
  <c r="M26" i="26" s="1"/>
  <c r="L40" i="25"/>
  <c r="J40" i="25"/>
  <c r="M40" i="25" s="1"/>
  <c r="J25" i="21"/>
  <c r="M25" i="21" s="1"/>
  <c r="L25" i="21"/>
  <c r="J41" i="21"/>
  <c r="M41" i="21" s="1"/>
  <c r="L41" i="21"/>
  <c r="L37" i="21"/>
  <c r="J37" i="21"/>
  <c r="M37" i="21" s="1"/>
  <c r="L12" i="26"/>
  <c r="J12" i="26"/>
  <c r="M12" i="26" s="1"/>
  <c r="L14" i="24"/>
  <c r="J14" i="24"/>
  <c r="M14" i="24" s="1"/>
  <c r="L18" i="21"/>
  <c r="J18" i="21"/>
  <c r="M18" i="21" s="1"/>
  <c r="J41" i="26"/>
  <c r="M41" i="26" s="1"/>
  <c r="L41" i="26"/>
  <c r="L12" i="23"/>
  <c r="J12" i="23"/>
  <c r="M12" i="23" s="1"/>
  <c r="J37" i="22"/>
  <c r="M37" i="22" s="1"/>
  <c r="L37" i="22"/>
  <c r="L39" i="25"/>
  <c r="J39" i="25"/>
  <c r="M39" i="25" s="1"/>
  <c r="J41" i="23"/>
  <c r="M41" i="23" s="1"/>
  <c r="L41" i="23"/>
  <c r="L27" i="26"/>
  <c r="J27" i="26"/>
  <c r="M27" i="26" s="1"/>
  <c r="J29" i="24"/>
  <c r="M29" i="24" s="1"/>
  <c r="L29" i="24"/>
  <c r="L19" i="21"/>
  <c r="J19" i="21"/>
  <c r="M19" i="21" s="1"/>
  <c r="J40" i="26"/>
  <c r="M40" i="26" s="1"/>
  <c r="L40" i="26"/>
  <c r="L11" i="23"/>
  <c r="I11" i="23"/>
  <c r="J11" i="23" s="1"/>
  <c r="M11" i="23" s="1"/>
  <c r="L36" i="22"/>
  <c r="J36" i="22"/>
  <c r="M36" i="22" s="1"/>
  <c r="J38" i="25"/>
  <c r="M38" i="25" s="1"/>
  <c r="L38" i="25"/>
  <c r="L40" i="23"/>
  <c r="J40" i="23"/>
  <c r="M40" i="23" s="1"/>
  <c r="L34" i="26"/>
  <c r="J34" i="26"/>
  <c r="M34" i="26" s="1"/>
  <c r="L36" i="24"/>
  <c r="J36" i="24"/>
  <c r="M36" i="24" s="1"/>
  <c r="L15" i="26"/>
  <c r="J15" i="26"/>
  <c r="M15" i="26" s="1"/>
  <c r="J17" i="24"/>
  <c r="M17" i="24" s="1"/>
  <c r="L17" i="24"/>
  <c r="J17" i="26"/>
  <c r="M17" i="26" s="1"/>
  <c r="L17" i="26"/>
  <c r="L36" i="25"/>
  <c r="J36" i="25"/>
  <c r="M36" i="25" s="1"/>
  <c r="J12" i="22"/>
  <c r="M12" i="22" s="1"/>
  <c r="L12" i="22"/>
  <c r="L35" i="22"/>
  <c r="J35" i="22"/>
  <c r="M35" i="22" s="1"/>
  <c r="L35" i="24"/>
  <c r="J35" i="24"/>
  <c r="M35" i="24" s="1"/>
  <c r="L19" i="26"/>
  <c r="J19" i="26"/>
  <c r="M19" i="26" s="1"/>
  <c r="L34" i="24"/>
  <c r="J34" i="24"/>
  <c r="M34" i="24" s="1"/>
  <c r="L32" i="23"/>
  <c r="J32" i="23"/>
  <c r="M32" i="23" s="1"/>
  <c r="L31" i="21"/>
  <c r="J31" i="21"/>
  <c r="M31" i="21" s="1"/>
  <c r="L20" i="26"/>
  <c r="J20" i="26"/>
  <c r="M20" i="26" s="1"/>
  <c r="L22" i="24"/>
  <c r="J22" i="24"/>
  <c r="M22" i="24" s="1"/>
  <c r="L16" i="22"/>
  <c r="J16" i="22"/>
  <c r="M16" i="22" s="1"/>
  <c r="J18" i="25"/>
  <c r="M18" i="25" s="1"/>
  <c r="L18" i="25"/>
  <c r="J20" i="23"/>
  <c r="M20" i="23" s="1"/>
  <c r="L20" i="23"/>
  <c r="L14" i="26"/>
  <c r="J14" i="26"/>
  <c r="M14" i="26" s="1"/>
  <c r="L16" i="24"/>
  <c r="J16" i="24"/>
  <c r="M16" i="24" s="1"/>
  <c r="L24" i="21"/>
  <c r="J24" i="21"/>
  <c r="M24" i="21" s="1"/>
  <c r="J35" i="26"/>
  <c r="M35" i="26" s="1"/>
  <c r="L35" i="26"/>
  <c r="J37" i="24"/>
  <c r="M37" i="24" s="1"/>
  <c r="L37" i="24"/>
  <c r="L15" i="22"/>
  <c r="J15" i="22"/>
  <c r="M15" i="22" s="1"/>
  <c r="J17" i="25"/>
  <c r="M17" i="25" s="1"/>
  <c r="L17" i="25"/>
  <c r="L19" i="23"/>
  <c r="J19" i="23"/>
  <c r="M19" i="23" s="1"/>
  <c r="J13" i="26"/>
  <c r="M13" i="26" s="1"/>
  <c r="L13" i="26"/>
  <c r="L15" i="24"/>
  <c r="J15" i="24"/>
  <c r="M15" i="24" s="1"/>
  <c r="J17" i="21"/>
  <c r="M17" i="21" s="1"/>
  <c r="L17" i="21"/>
  <c r="L11" i="25"/>
  <c r="I11" i="25"/>
  <c r="J11" i="25" s="1"/>
  <c r="M11" i="25" s="1"/>
  <c r="J13" i="23"/>
  <c r="M13" i="23" s="1"/>
  <c r="L13" i="23"/>
  <c r="L23" i="26"/>
  <c r="J23" i="26"/>
  <c r="M23" i="26" s="1"/>
  <c r="J25" i="24"/>
  <c r="M25" i="24" s="1"/>
  <c r="L25" i="24"/>
  <c r="J29" i="21"/>
  <c r="M29" i="21" s="1"/>
  <c r="L29" i="21"/>
  <c r="J13" i="22"/>
  <c r="M13" i="22" s="1"/>
  <c r="L13" i="22"/>
  <c r="L14" i="25"/>
  <c r="J14" i="25"/>
  <c r="M14" i="25" s="1"/>
  <c r="L14" i="22"/>
  <c r="J14" i="22"/>
  <c r="M14" i="22" s="1"/>
  <c r="J33" i="26"/>
  <c r="M33" i="26" s="1"/>
  <c r="L33" i="26"/>
  <c r="J33" i="23"/>
  <c r="M33" i="23" s="1"/>
  <c r="L33" i="23"/>
  <c r="J32" i="26"/>
  <c r="M32" i="26" s="1"/>
  <c r="L32" i="26"/>
  <c r="L28" i="24"/>
  <c r="J28" i="24"/>
  <c r="M28" i="24" s="1"/>
  <c r="L12" i="21"/>
  <c r="J12" i="21"/>
  <c r="M12" i="21" s="1"/>
  <c r="J20" i="21"/>
  <c r="M20" i="21" s="1"/>
  <c r="L20" i="21"/>
  <c r="J36" i="21"/>
  <c r="M36" i="21" s="1"/>
  <c r="L36" i="21"/>
  <c r="L23" i="21"/>
  <c r="J23" i="21"/>
  <c r="M23" i="21" s="1"/>
  <c r="L28" i="26"/>
  <c r="J28" i="26"/>
  <c r="M28" i="26" s="1"/>
  <c r="L30" i="24"/>
  <c r="J30" i="24"/>
  <c r="M30" i="24" s="1"/>
  <c r="J24" i="22"/>
  <c r="M24" i="22" s="1"/>
  <c r="L24" i="22"/>
  <c r="L26" i="25"/>
  <c r="J26" i="25"/>
  <c r="M26" i="25" s="1"/>
  <c r="L28" i="23"/>
  <c r="J28" i="23"/>
  <c r="M28" i="23" s="1"/>
  <c r="L22" i="26"/>
  <c r="J22" i="26"/>
  <c r="M22" i="26" s="1"/>
  <c r="J24" i="24"/>
  <c r="M24" i="24" s="1"/>
  <c r="L24" i="24"/>
  <c r="J16" i="21"/>
  <c r="M16" i="21" s="1"/>
  <c r="L16" i="21"/>
  <c r="L12" i="25"/>
  <c r="J12" i="25"/>
  <c r="M12" i="25" s="1"/>
  <c r="J14" i="23"/>
  <c r="M14" i="23" s="1"/>
  <c r="L14" i="23"/>
  <c r="L23" i="22"/>
  <c r="J23" i="22"/>
  <c r="M23" i="22" s="1"/>
  <c r="J25" i="25"/>
  <c r="M25" i="25" s="1"/>
  <c r="L25" i="25"/>
  <c r="L27" i="23"/>
  <c r="J27" i="23"/>
  <c r="M27" i="23" s="1"/>
  <c r="J21" i="26"/>
  <c r="M21" i="26" s="1"/>
  <c r="L21" i="26"/>
  <c r="L23" i="24"/>
  <c r="J23" i="24"/>
  <c r="M23" i="24" s="1"/>
  <c r="J17" i="22"/>
  <c r="M17" i="22" s="1"/>
  <c r="L17" i="22"/>
  <c r="L19" i="25"/>
  <c r="J19" i="25"/>
  <c r="M19" i="25" s="1"/>
  <c r="J21" i="23"/>
  <c r="M21" i="23" s="1"/>
  <c r="L21" i="23"/>
  <c r="J31" i="26"/>
  <c r="M31" i="26" s="1"/>
  <c r="L31" i="26"/>
  <c r="J33" i="24"/>
  <c r="M33" i="24" s="1"/>
  <c r="L33" i="24"/>
  <c r="J23" i="23"/>
  <c r="M23" i="23" s="1"/>
  <c r="L23" i="23"/>
  <c r="J17" i="23"/>
  <c r="M17" i="23" s="1"/>
  <c r="L17" i="23"/>
  <c r="L18" i="24"/>
  <c r="J18" i="24"/>
  <c r="M18" i="24" s="1"/>
  <c r="J21" i="21"/>
  <c r="M21" i="21" s="1"/>
  <c r="L21" i="21"/>
  <c r="J37" i="25"/>
  <c r="M37" i="25" s="1"/>
  <c r="L37" i="25"/>
  <c r="J31" i="25"/>
  <c r="M31" i="25" s="1"/>
  <c r="L31" i="25"/>
  <c r="L21" i="24"/>
  <c r="J21" i="24"/>
  <c r="M21" i="24" s="1"/>
  <c r="L30" i="25"/>
  <c r="J30" i="25"/>
  <c r="M30" i="25" s="1"/>
  <c r="L38" i="22"/>
  <c r="J38" i="22"/>
  <c r="M38" i="22" s="1"/>
  <c r="L26" i="21"/>
  <c r="J26" i="21"/>
  <c r="M26" i="21" s="1"/>
  <c r="L11" i="21"/>
  <c r="I11" i="21"/>
  <c r="J11" i="21" s="1"/>
  <c r="M11" i="21" s="1"/>
  <c r="L39" i="21"/>
  <c r="J39" i="21"/>
  <c r="M39" i="21" s="1"/>
  <c r="J15" i="21"/>
  <c r="M15" i="21" s="1"/>
  <c r="L15" i="21"/>
  <c r="L36" i="26"/>
  <c r="J36" i="26"/>
  <c r="M36" i="26" s="1"/>
  <c r="L38" i="24"/>
  <c r="J38" i="24"/>
  <c r="M38" i="24" s="1"/>
  <c r="L32" i="22"/>
  <c r="J32" i="22"/>
  <c r="M32" i="22" s="1"/>
  <c r="L34" i="25"/>
  <c r="J34" i="25"/>
  <c r="M34" i="25" s="1"/>
  <c r="L36" i="23"/>
  <c r="J36" i="23"/>
  <c r="M36" i="23" s="1"/>
  <c r="L30" i="26"/>
  <c r="J30" i="26"/>
  <c r="M30" i="26" s="1"/>
  <c r="J32" i="24"/>
  <c r="M32" i="24" s="1"/>
  <c r="L32" i="24"/>
  <c r="J18" i="22"/>
  <c r="M18" i="22" s="1"/>
  <c r="L18" i="22"/>
  <c r="J20" i="25"/>
  <c r="M20" i="25" s="1"/>
  <c r="L20" i="25"/>
  <c r="L22" i="23"/>
  <c r="J22" i="23"/>
  <c r="M22" i="23" s="1"/>
  <c r="J31" i="22"/>
  <c r="M31" i="22" s="1"/>
  <c r="L31" i="22"/>
  <c r="J33" i="25"/>
  <c r="M33" i="25" s="1"/>
  <c r="L33" i="25"/>
  <c r="J35" i="23"/>
  <c r="M35" i="23" s="1"/>
  <c r="L35" i="23"/>
  <c r="J29" i="26"/>
  <c r="M29" i="26" s="1"/>
  <c r="L29" i="26"/>
  <c r="L31" i="24"/>
  <c r="J31" i="24"/>
  <c r="M31" i="24" s="1"/>
  <c r="J25" i="22"/>
  <c r="M25" i="22" s="1"/>
  <c r="L25" i="22"/>
  <c r="L27" i="25"/>
  <c r="J27" i="25"/>
  <c r="M27" i="25" s="1"/>
  <c r="J29" i="23"/>
  <c r="M29" i="23" s="1"/>
  <c r="L29" i="23"/>
  <c r="L39" i="26"/>
  <c r="J39" i="26"/>
  <c r="M39" i="26" s="1"/>
  <c r="J41" i="24"/>
  <c r="M41" i="24" s="1"/>
  <c r="L41" i="24"/>
  <c r="J33" i="21"/>
  <c r="M33" i="21" s="1"/>
  <c r="L33" i="21"/>
  <c r="L19" i="24"/>
  <c r="J19" i="24"/>
  <c r="M19" i="24" s="1"/>
  <c r="J16" i="23"/>
  <c r="M16" i="23" s="1"/>
  <c r="L16" i="23"/>
  <c r="L38" i="21"/>
  <c r="J38" i="21"/>
  <c r="M38" i="21" s="1"/>
  <c r="L34" i="21"/>
  <c r="J34" i="21"/>
  <c r="M34" i="21" s="1"/>
  <c r="I11" i="22"/>
  <c r="J11" i="22" s="1"/>
  <c r="M11" i="22" s="1"/>
  <c r="L11" i="22"/>
  <c r="J13" i="25"/>
  <c r="M13" i="25" s="1"/>
  <c r="L13" i="25"/>
  <c r="L15" i="23"/>
  <c r="J15" i="23"/>
  <c r="M15" i="23" s="1"/>
  <c r="L40" i="22"/>
  <c r="J40" i="22"/>
  <c r="M40" i="22" s="1"/>
  <c r="I11" i="24"/>
  <c r="J11" i="24" s="1"/>
  <c r="M11" i="24" s="1"/>
  <c r="L11" i="24"/>
  <c r="L13" i="21"/>
  <c r="J13" i="21"/>
  <c r="M13" i="21" s="1"/>
  <c r="L38" i="26"/>
  <c r="J38" i="26"/>
  <c r="M38" i="26" s="1"/>
  <c r="L40" i="24"/>
  <c r="J40" i="24"/>
  <c r="M40" i="24" s="1"/>
  <c r="L26" i="22"/>
  <c r="J26" i="22"/>
  <c r="M26" i="22" s="1"/>
  <c r="L28" i="25"/>
  <c r="J28" i="25"/>
  <c r="M28" i="25" s="1"/>
  <c r="L30" i="23"/>
  <c r="J30" i="23"/>
  <c r="M30" i="23" s="1"/>
  <c r="L39" i="22"/>
  <c r="J39" i="22"/>
  <c r="M39" i="22" s="1"/>
  <c r="J41" i="25"/>
  <c r="M41" i="25" s="1"/>
  <c r="L41" i="25"/>
  <c r="L14" i="21"/>
  <c r="J14" i="21"/>
  <c r="M14" i="21" s="1"/>
  <c r="J37" i="26"/>
  <c r="M37" i="26" s="1"/>
  <c r="L37" i="26"/>
  <c r="L39" i="24"/>
  <c r="J39" i="24"/>
  <c r="M39" i="24" s="1"/>
  <c r="J33" i="22"/>
  <c r="M33" i="22" s="1"/>
  <c r="L33" i="22"/>
  <c r="L35" i="25"/>
  <c r="J35" i="25"/>
  <c r="M35" i="25" s="1"/>
  <c r="J37" i="23"/>
  <c r="M37" i="23" s="1"/>
  <c r="L37" i="23"/>
  <c r="L16" i="25"/>
  <c r="J16" i="25"/>
  <c r="M16" i="25" s="1"/>
  <c r="L18" i="23"/>
  <c r="J18" i="23"/>
  <c r="M18" i="23" s="1"/>
  <c r="L26" i="23"/>
  <c r="J26" i="23"/>
  <c r="M26" i="23" s="1"/>
  <c r="L19" i="22"/>
  <c r="J19" i="22"/>
  <c r="M19" i="22" s="1"/>
  <c r="L15" i="25"/>
  <c r="J15" i="25"/>
  <c r="M15" i="25" s="1"/>
  <c r="L38" i="23"/>
  <c r="J38" i="23"/>
  <c r="M38" i="23" s="1"/>
  <c r="L41" i="22"/>
  <c r="J41" i="22"/>
  <c r="M41" i="22" s="1"/>
  <c r="J12" i="24"/>
  <c r="M12" i="24" s="1"/>
  <c r="L12" i="24"/>
  <c r="L22" i="22"/>
  <c r="J22" i="22"/>
  <c r="M22" i="22" s="1"/>
  <c r="L24" i="25"/>
  <c r="J24" i="25"/>
  <c r="M24" i="25" s="1"/>
  <c r="L40" i="21"/>
  <c r="J40" i="21"/>
  <c r="M40" i="21" s="1"/>
  <c r="L28" i="21"/>
  <c r="J28" i="21"/>
  <c r="M28" i="21" s="1"/>
  <c r="L22" i="21"/>
  <c r="J22" i="21"/>
  <c r="M22" i="21" s="1"/>
  <c r="L27" i="22"/>
  <c r="J27" i="22"/>
  <c r="M27" i="22" s="1"/>
  <c r="J29" i="25"/>
  <c r="M29" i="25" s="1"/>
  <c r="L29" i="25"/>
  <c r="L31" i="23"/>
  <c r="J31" i="23"/>
  <c r="M31" i="23" s="1"/>
  <c r="J25" i="26"/>
  <c r="M25" i="26" s="1"/>
  <c r="L25" i="26"/>
  <c r="L27" i="24"/>
  <c r="J27" i="24"/>
  <c r="M27" i="24" s="1"/>
  <c r="J21" i="22"/>
  <c r="M21" i="22" s="1"/>
  <c r="L21" i="22"/>
  <c r="L23" i="25"/>
  <c r="J23" i="25"/>
  <c r="M23" i="25" s="1"/>
  <c r="J25" i="23"/>
  <c r="M25" i="23" s="1"/>
  <c r="L25" i="23"/>
  <c r="L11" i="26"/>
  <c r="I11" i="26"/>
  <c r="J11" i="26" s="1"/>
  <c r="M11" i="26" s="1"/>
  <c r="L13" i="24"/>
  <c r="J13" i="24"/>
  <c r="M13" i="24" s="1"/>
  <c r="L35" i="21"/>
  <c r="J35" i="21"/>
  <c r="M35" i="21" s="1"/>
  <c r="L24" i="26"/>
  <c r="J24" i="26"/>
  <c r="M24" i="26" s="1"/>
  <c r="L26" i="24"/>
  <c r="J26" i="24"/>
  <c r="M26" i="24" s="1"/>
  <c r="L20" i="22"/>
  <c r="J20" i="22"/>
  <c r="M20" i="22" s="1"/>
  <c r="L22" i="25"/>
  <c r="J22" i="25"/>
  <c r="M22" i="25" s="1"/>
  <c r="L24" i="23"/>
  <c r="J24" i="23"/>
  <c r="M24" i="23" s="1"/>
  <c r="L18" i="26"/>
  <c r="J18" i="26"/>
  <c r="M18" i="26" s="1"/>
  <c r="J20" i="24"/>
  <c r="M20" i="24" s="1"/>
  <c r="L20" i="24"/>
  <c r="L30" i="22"/>
  <c r="J30" i="22"/>
  <c r="M30" i="22" s="1"/>
  <c r="L32" i="25"/>
  <c r="J32" i="25"/>
  <c r="M32" i="25" s="1"/>
  <c r="J34" i="23"/>
  <c r="M34" i="23" s="1"/>
  <c r="L34" i="23"/>
  <c r="J20" i="1"/>
  <c r="M20" i="1" s="1"/>
  <c r="J26" i="1"/>
  <c r="M26" i="1" s="1"/>
  <c r="J27" i="1"/>
  <c r="M27" i="1" s="1"/>
  <c r="J41" i="1"/>
  <c r="M41" i="1" s="1"/>
  <c r="J14" i="1"/>
  <c r="M14" i="1" s="1"/>
  <c r="J30" i="1"/>
  <c r="M30" i="1" s="1"/>
  <c r="L10" i="18" l="1"/>
  <c r="L10" i="19"/>
  <c r="M10" i="16"/>
  <c r="M10" i="17"/>
  <c r="M10" i="18"/>
  <c r="M10" i="19"/>
  <c r="L10" i="20"/>
  <c r="M10" i="20"/>
  <c r="L10" i="17"/>
  <c r="L10" i="16"/>
  <c r="J11" i="1"/>
  <c r="M11" i="1" s="1"/>
  <c r="M10" i="1" s="1"/>
  <c r="M10" i="23"/>
  <c r="L10" i="25"/>
  <c r="L10" i="23"/>
  <c r="L10" i="22"/>
  <c r="M10" i="26"/>
  <c r="L10" i="24"/>
  <c r="M10" i="21"/>
  <c r="M10" i="24"/>
  <c r="M10" i="22"/>
  <c r="L10" i="21"/>
  <c r="M10" i="25"/>
  <c r="L10" i="26"/>
  <c r="B32" i="3" l="1"/>
  <c r="D32" i="3" s="1"/>
  <c r="B42" i="3"/>
  <c r="D42" i="3" s="1"/>
  <c r="B39" i="3" l="1"/>
  <c r="D39" i="3" s="1"/>
  <c r="B36" i="3"/>
  <c r="D36" i="3" s="1"/>
  <c r="B35" i="3"/>
  <c r="D35" i="3" s="1"/>
  <c r="B34" i="3"/>
  <c r="D34" i="3" s="1"/>
  <c r="B33" i="3"/>
  <c r="D33" i="3" s="1"/>
  <c r="F49" i="3"/>
  <c r="B38" i="3"/>
  <c r="D38" i="3" s="1"/>
  <c r="B41" i="3"/>
  <c r="D41" i="3" s="1"/>
  <c r="B37" i="3"/>
  <c r="D37" i="3" s="1"/>
  <c r="F51" i="3"/>
  <c r="B40" i="3"/>
  <c r="D40" i="3" s="1"/>
  <c r="D43" i="3" l="1"/>
  <c r="F50" i="3"/>
  <c r="B43" i="3"/>
  <c r="F52" i="3"/>
  <c r="E43" i="3"/>
  <c r="F53" i="3" l="1"/>
</calcChain>
</file>

<file path=xl/sharedStrings.xml><?xml version="1.0" encoding="utf-8"?>
<sst xmlns="http://schemas.openxmlformats.org/spreadsheetml/2006/main" count="686" uniqueCount="86">
  <si>
    <t>datum</t>
  </si>
  <si>
    <t>Locatie</t>
  </si>
  <si>
    <t>naam</t>
  </si>
  <si>
    <t>voornaam</t>
  </si>
  <si>
    <t>adres</t>
  </si>
  <si>
    <t>postcode</t>
  </si>
  <si>
    <t>gemeente</t>
  </si>
  <si>
    <t>rekeningnummer</t>
  </si>
  <si>
    <t>houder rekening</t>
  </si>
  <si>
    <t>Personalia</t>
  </si>
  <si>
    <t>rijksregisternummer</t>
  </si>
  <si>
    <t>rrnr</t>
  </si>
  <si>
    <t>BEXX XXXX XXXX XXXX</t>
  </si>
  <si>
    <t>voornaam naam</t>
  </si>
  <si>
    <t>Overzicht per maand</t>
  </si>
  <si>
    <t>Januari</t>
  </si>
  <si>
    <t>Februari</t>
  </si>
  <si>
    <t>Maart</t>
  </si>
  <si>
    <t>April</t>
  </si>
  <si>
    <t>Mei</t>
  </si>
  <si>
    <t>Juni</t>
  </si>
  <si>
    <t>Juli</t>
  </si>
  <si>
    <t>Augustus</t>
  </si>
  <si>
    <t>September</t>
  </si>
  <si>
    <t>Oktober</t>
  </si>
  <si>
    <t>November</t>
  </si>
  <si>
    <t>December</t>
  </si>
  <si>
    <t>TOTAAL</t>
  </si>
  <si>
    <t>Wedstrijd 
vergoeding</t>
  </si>
  <si>
    <t>SD : Aangifte onkosten</t>
  </si>
  <si>
    <t>functie</t>
  </si>
  <si>
    <t>Scheidsrechter</t>
  </si>
  <si>
    <t>Waarnemer</t>
  </si>
  <si>
    <t>Andere</t>
  </si>
  <si>
    <t>Maak een keuze</t>
  </si>
  <si>
    <t>Vergoeding
 per km</t>
  </si>
  <si>
    <t>Wedstrijd-
nummer
indien van toepassing</t>
  </si>
  <si>
    <t>Wedstrijd of
info activiteit</t>
  </si>
  <si>
    <t>Notanummer</t>
  </si>
  <si>
    <t>Maand</t>
  </si>
  <si>
    <t>Jaar</t>
  </si>
  <si>
    <t>statuut*</t>
  </si>
  <si>
    <t>*Je kan het formulier maar voor één statuut gebruiken. Als je van statuut wisselt, moet je dit melden aan de federatie. Dan krijg je een nieuwe overeenkomst en start je een nieuw document voor de onkosten.</t>
  </si>
  <si>
    <t>Straat + nummer</t>
  </si>
  <si>
    <t>01/01 - 30-06</t>
  </si>
  <si>
    <t>01/07 - 31/12</t>
  </si>
  <si>
    <t>Variabel tarief KM-vergoeding</t>
  </si>
  <si>
    <t>TOTAAL KM vergoeding</t>
  </si>
  <si>
    <t>Statuut</t>
  </si>
  <si>
    <t>Aantal km tot RDV (alleen rijden)</t>
  </si>
  <si>
    <r>
      <t xml:space="preserve">Aantal km RDV&lt;&gt;sporthal (carpoolen), </t>
    </r>
    <r>
      <rPr>
        <sz val="11"/>
        <color rgb="FFFF0000"/>
        <rFont val="Calibri"/>
        <family val="2"/>
        <scheme val="minor"/>
      </rPr>
      <t>Indien zelf gereden</t>
    </r>
  </si>
  <si>
    <t>Sportkampen</t>
  </si>
  <si>
    <t>activiteit 
(verplicht veld)</t>
  </si>
  <si>
    <t>Lesgevers of Trainers</t>
  </si>
  <si>
    <t>april</t>
  </si>
  <si>
    <t>Gespreteerde uren aan 15€/uur</t>
  </si>
  <si>
    <t>Verenigingswerker</t>
  </si>
  <si>
    <t>Aantal uren</t>
  </si>
  <si>
    <t>*Het aantal uren wordt afgerond</t>
  </si>
  <si>
    <t>*limiet is 150u/kwartaal</t>
  </si>
  <si>
    <t>*limiet is 450u/jaar</t>
  </si>
  <si>
    <t>Limieten uren</t>
  </si>
  <si>
    <t>Kwartaal 1</t>
  </si>
  <si>
    <t>Kwartaal 2</t>
  </si>
  <si>
    <t>Kwartaal 3</t>
  </si>
  <si>
    <t>Kwartaal 4</t>
  </si>
  <si>
    <t>JAAR</t>
  </si>
  <si>
    <t>01</t>
  </si>
  <si>
    <t>02</t>
  </si>
  <si>
    <t>03</t>
  </si>
  <si>
    <t>04</t>
  </si>
  <si>
    <t>05</t>
  </si>
  <si>
    <t>d'06</t>
  </si>
  <si>
    <t>07</t>
  </si>
  <si>
    <t>08</t>
  </si>
  <si>
    <t>09</t>
  </si>
  <si>
    <t>10</t>
  </si>
  <si>
    <t>11</t>
  </si>
  <si>
    <t>Controle storting</t>
  </si>
  <si>
    <t>Aantal km</t>
  </si>
  <si>
    <t>Tot. km deze maand</t>
  </si>
  <si>
    <t>Tot. forf. maandvergoeding</t>
  </si>
  <si>
    <t>Totaal te ontvangen</t>
  </si>
  <si>
    <t>Vergoeding prestaties</t>
  </si>
  <si>
    <r>
      <rPr>
        <b/>
        <u/>
        <sz val="11"/>
        <color rgb="FFFF0000"/>
        <rFont val="Calibri"/>
        <family val="2"/>
        <scheme val="minor"/>
      </rPr>
      <t>OPGELET:</t>
    </r>
    <r>
      <rPr>
        <sz val="11"/>
        <color rgb="FFFF0000"/>
        <rFont val="Calibri"/>
        <family val="2"/>
        <scheme val="minor"/>
      </rPr>
      <t xml:space="preserve"> INDIEN JE MET HET STATUUT VERENIGINGSWERK WIL STARTEN, MOET JE OP VOORHAND EEN AANGIFTE DOEN BIJ DE VHV EN GOEDKEURING KRIJGEN. NEEM CONTACT OP VIA </t>
    </r>
    <r>
      <rPr>
        <u/>
        <sz val="11"/>
        <color theme="4"/>
        <rFont val="Calibri"/>
        <family val="2"/>
        <scheme val="minor"/>
      </rPr>
      <t>info@handbal.be</t>
    </r>
    <r>
      <rPr>
        <sz val="11"/>
        <color rgb="FFFF0000"/>
        <rFont val="Calibri"/>
        <family val="2"/>
        <scheme val="minor"/>
      </rPr>
      <t>. EEN DIMONA-AANGIFTE VOOR DE EERSTE PRESTATIE IS VERPLICHT, ANDERS IS UITBETALEN NIET MOGELIJK.</t>
    </r>
  </si>
  <si>
    <t>Tot. Aantal uren (afgerond)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</si>
</sst>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 #,##0.00_-;\-&quot;€&quot;\ * #,##0.00_-;_-&quot;€&quot;\ * &quot;-&quot;??_-;_-@_-"/>
    <numFmt numFmtId="164" formatCode="_ &quot;€&quot;\ * #,##0.00_ ;_ &quot;€&quot;\ * \-#,##0.00_ ;_ &quot;€&quot;\ * &quot;-&quot;??_ ;_ @_ "/>
    <numFmt numFmtId="165" formatCode="_ * #,##0.00_ ;_ * \-#,##0.00_ ;_ * &quot;-&quot;??_ ;_ @_ "/>
    <numFmt numFmtId="166" formatCode="&quot;€&quot;\ #,##0.00"/>
    <numFmt numFmtId="167" formatCode="&quot;€&quot;\ #,##0.0000"/>
    <numFmt numFmtId="168" formatCode="_ &quot;€&quot;\ * #,##0.0000_ ;_ &quot;€&quot;\ * \-#,##0.0000_ ;_ &quot;€&quot;\ * &quot;-&quot;??_ ;_ @_ "/>
    <numFmt numFmtId="169" formatCode="_ [$€-413]\ * #,##0.00_ ;_ [$€-413]\ * \-#,##0.00_ ;_ [$€-413]\ * &quot;-&quot;??_ ;_ @_ "/>
    <numFmt numFmtId="170" formatCode="#,##0.00_ ;\-#,##0.00\ "/>
    <numFmt numFmtId="171" formatCode="#,##0_ ;\-#,##0\ "/>
  </numFmts>
  <fonts count="23" x14ac:knownFonts="1">
    <font>
      <sz val="11"/>
      <color theme="1"/>
      <name val="Calibri"/>
      <family val="2"/>
      <scheme val="minor"/>
    </font>
    <font>
      <sz val="8"/>
      <name val="Calibri"/>
      <family val="2"/>
      <scheme val="minor"/>
    </font>
    <font>
      <sz val="11"/>
      <color theme="1"/>
      <name val="Calibri"/>
      <family val="2"/>
      <scheme val="minor"/>
    </font>
    <font>
      <sz val="11"/>
      <color rgb="FFFF0000"/>
      <name val="Calibri"/>
      <family val="2"/>
      <scheme val="minor"/>
    </font>
    <font>
      <b/>
      <sz val="10"/>
      <name val="Arial"/>
      <family val="2"/>
    </font>
    <font>
      <b/>
      <sz val="11"/>
      <color theme="1"/>
      <name val="Calibri"/>
      <family val="2"/>
      <scheme val="minor"/>
    </font>
    <font>
      <b/>
      <sz val="16"/>
      <color theme="1"/>
      <name val="Calibri"/>
      <family val="2"/>
      <scheme val="minor"/>
    </font>
    <font>
      <sz val="11"/>
      <color theme="0" tint="-0.14999847407452621"/>
      <name val="Calibri"/>
      <family val="2"/>
      <scheme val="minor"/>
    </font>
    <font>
      <b/>
      <sz val="11"/>
      <color rgb="FFFF0000"/>
      <name val="Calibri"/>
      <family val="2"/>
      <scheme val="minor"/>
    </font>
    <font>
      <sz val="14"/>
      <name val="Calibri"/>
      <family val="2"/>
      <scheme val="minor"/>
    </font>
    <font>
      <b/>
      <sz val="18"/>
      <name val="Calibri"/>
      <family val="2"/>
      <scheme val="minor"/>
    </font>
    <font>
      <b/>
      <sz val="18"/>
      <color theme="1"/>
      <name val="Calibri"/>
      <family val="2"/>
      <scheme val="minor"/>
    </font>
    <font>
      <b/>
      <sz val="11"/>
      <color theme="0"/>
      <name val="Calibri"/>
      <family val="2"/>
      <scheme val="minor"/>
    </font>
    <font>
      <sz val="11"/>
      <color theme="0"/>
      <name val="Calibri"/>
      <family val="2"/>
      <scheme val="minor"/>
    </font>
    <font>
      <sz val="20"/>
      <color theme="1"/>
      <name val="Calibri"/>
      <family val="2"/>
      <scheme val="minor"/>
    </font>
    <font>
      <b/>
      <sz val="20"/>
      <color theme="1"/>
      <name val="Calibri"/>
      <family val="2"/>
      <scheme val="minor"/>
    </font>
    <font>
      <sz val="11"/>
      <color indexed="8"/>
      <name val="Calibri"/>
      <family val="2"/>
      <scheme val="minor"/>
    </font>
    <font>
      <b/>
      <u/>
      <sz val="11"/>
      <color rgb="FFFF0000"/>
      <name val="Calibri"/>
      <family val="2"/>
      <scheme val="minor"/>
    </font>
    <font>
      <u/>
      <sz val="11"/>
      <color theme="4"/>
      <name val="Calibri"/>
      <family val="2"/>
      <scheme val="minor"/>
    </font>
    <font>
      <sz val="8"/>
      <color rgb="FFFF0000"/>
      <name val="Calibri"/>
      <family val="2"/>
      <scheme val="minor"/>
    </font>
    <font>
      <b/>
      <sz val="14"/>
      <color theme="1"/>
      <name val="Calibri"/>
      <family val="2"/>
      <scheme val="minor"/>
    </font>
    <font>
      <b/>
      <sz val="12"/>
      <color theme="1"/>
      <name val="Calibri"/>
      <family val="2"/>
      <scheme val="minor"/>
    </font>
    <font>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double">
        <color rgb="FFFF33CC"/>
      </left>
      <right style="double">
        <color rgb="FFFF33CC"/>
      </right>
      <top style="double">
        <color rgb="FFFF33CC"/>
      </top>
      <bottom style="double">
        <color rgb="FFFF33CC"/>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s>
  <cellStyleXfs count="2">
    <xf numFmtId="0" fontId="0" fillId="0" borderId="0"/>
    <xf numFmtId="165" fontId="2" fillId="0" borderId="0" applyFont="0" applyFill="0" applyBorder="0" applyAlignment="0" applyProtection="0"/>
  </cellStyleXfs>
  <cellXfs count="123">
    <xf numFmtId="0" fontId="0" fillId="0" borderId="0" xfId="0"/>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5" xfId="0" applyBorder="1"/>
    <xf numFmtId="0" fontId="0" fillId="0" borderId="10" xfId="0" applyBorder="1"/>
    <xf numFmtId="0" fontId="0" fillId="0" borderId="12" xfId="0" applyBorder="1"/>
    <xf numFmtId="0" fontId="5" fillId="0" borderId="17" xfId="0" applyFont="1" applyBorder="1"/>
    <xf numFmtId="3" fontId="5" fillId="0" borderId="14" xfId="0" applyNumberFormat="1" applyFont="1" applyBorder="1" applyAlignment="1">
      <alignment horizontal="center"/>
    </xf>
    <xf numFmtId="0" fontId="5" fillId="0" borderId="3" xfId="0" applyFont="1" applyBorder="1"/>
    <xf numFmtId="0" fontId="5" fillId="0" borderId="4" xfId="0" applyFont="1" applyBorder="1"/>
    <xf numFmtId="0" fontId="0" fillId="0" borderId="24" xfId="0" applyBorder="1"/>
    <xf numFmtId="0" fontId="3" fillId="0" borderId="0" xfId="0" applyFont="1"/>
    <xf numFmtId="0" fontId="5" fillId="0" borderId="5" xfId="0" applyFont="1" applyBorder="1"/>
    <xf numFmtId="0" fontId="0" fillId="0" borderId="25" xfId="0" applyBorder="1"/>
    <xf numFmtId="0" fontId="0" fillId="0" borderId="3" xfId="0" applyBorder="1"/>
    <xf numFmtId="0" fontId="7" fillId="0" borderId="0" xfId="0" quotePrefix="1" applyFont="1" applyAlignment="1">
      <alignment horizontal="right"/>
    </xf>
    <xf numFmtId="0" fontId="5" fillId="0" borderId="15" xfId="0" applyFont="1" applyBorder="1" applyAlignment="1">
      <alignment horizontal="center" vertical="center"/>
    </xf>
    <xf numFmtId="0" fontId="0" fillId="0" borderId="17" xfId="0" applyBorder="1" applyAlignment="1">
      <alignment horizontal="center" wrapText="1"/>
    </xf>
    <xf numFmtId="0" fontId="5" fillId="0" borderId="21" xfId="0" applyFont="1" applyBorder="1" applyAlignment="1">
      <alignment horizontal="center" wrapText="1"/>
    </xf>
    <xf numFmtId="168" fontId="0" fillId="0" borderId="1" xfId="0" applyNumberFormat="1" applyBorder="1" applyAlignment="1">
      <alignment horizontal="right"/>
    </xf>
    <xf numFmtId="0" fontId="9" fillId="0" borderId="21" xfId="0" applyFont="1" applyBorder="1" applyAlignment="1">
      <alignment horizontal="left"/>
    </xf>
    <xf numFmtId="0" fontId="0" fillId="0" borderId="2" xfId="0" applyBorder="1"/>
    <xf numFmtId="0" fontId="0" fillId="0" borderId="4" xfId="0" applyBorder="1"/>
    <xf numFmtId="0" fontId="5" fillId="0" borderId="32" xfId="0" applyFont="1" applyBorder="1" applyAlignment="1">
      <alignment horizontal="center" vertical="center"/>
    </xf>
    <xf numFmtId="0" fontId="0" fillId="0" borderId="10" xfId="0" applyBorder="1" applyAlignment="1">
      <alignment horizontal="right"/>
    </xf>
    <xf numFmtId="0" fontId="0" fillId="4" borderId="12" xfId="0" applyFill="1" applyBorder="1" applyAlignment="1">
      <alignment horizontal="right"/>
    </xf>
    <xf numFmtId="0" fontId="0" fillId="2" borderId="15" xfId="0" applyFill="1" applyBorder="1" applyAlignment="1">
      <alignment horizontal="center"/>
    </xf>
    <xf numFmtId="0" fontId="0" fillId="2" borderId="33" xfId="0" applyFill="1" applyBorder="1" applyAlignment="1">
      <alignment horizontal="center"/>
    </xf>
    <xf numFmtId="0" fontId="0" fillId="2" borderId="33" xfId="0" applyFill="1" applyBorder="1" applyAlignment="1">
      <alignment horizontal="center" wrapText="1"/>
    </xf>
    <xf numFmtId="164" fontId="0" fillId="2" borderId="16" xfId="0" applyNumberFormat="1" applyFill="1" applyBorder="1" applyAlignment="1">
      <alignment horizontal="center" wrapText="1"/>
    </xf>
    <xf numFmtId="0" fontId="0" fillId="0" borderId="30" xfId="0" applyBorder="1"/>
    <xf numFmtId="0" fontId="0" fillId="0" borderId="34" xfId="0" applyBorder="1"/>
    <xf numFmtId="0" fontId="0" fillId="0" borderId="35" xfId="0" applyBorder="1"/>
    <xf numFmtId="0" fontId="13" fillId="0" borderId="0" xfId="0" applyFont="1"/>
    <xf numFmtId="0" fontId="12" fillId="0" borderId="0" xfId="0" applyFont="1"/>
    <xf numFmtId="44" fontId="0" fillId="0" borderId="1" xfId="0" applyNumberFormat="1" applyBorder="1" applyAlignment="1">
      <alignment horizontal="right"/>
    </xf>
    <xf numFmtId="166" fontId="0" fillId="0" borderId="23" xfId="0" applyNumberFormat="1" applyBorder="1" applyAlignment="1">
      <alignment horizontal="center"/>
    </xf>
    <xf numFmtId="0" fontId="14" fillId="0" borderId="15" xfId="0" applyFont="1" applyBorder="1" applyAlignment="1">
      <alignment horizontal="right"/>
    </xf>
    <xf numFmtId="0" fontId="0" fillId="0" borderId="27" xfId="0" applyBorder="1"/>
    <xf numFmtId="0" fontId="0" fillId="0" borderId="28" xfId="0" applyBorder="1"/>
    <xf numFmtId="0" fontId="0" fillId="0" borderId="40" xfId="0" applyBorder="1"/>
    <xf numFmtId="0" fontId="5" fillId="0" borderId="4" xfId="0" applyFont="1" applyBorder="1" applyAlignment="1">
      <alignment horizontal="center" wrapText="1"/>
    </xf>
    <xf numFmtId="166" fontId="0" fillId="0" borderId="22" xfId="0" applyNumberFormat="1" applyBorder="1" applyAlignment="1">
      <alignment horizontal="center"/>
    </xf>
    <xf numFmtId="0" fontId="10" fillId="0" borderId="0" xfId="0" applyFont="1" applyAlignment="1">
      <alignment vertical="top"/>
    </xf>
    <xf numFmtId="0" fontId="3" fillId="5" borderId="16" xfId="0" applyFont="1" applyFill="1" applyBorder="1" applyProtection="1">
      <protection locked="0"/>
    </xf>
    <xf numFmtId="0" fontId="3" fillId="5" borderId="11" xfId="0" applyFont="1" applyFill="1" applyBorder="1" applyProtection="1">
      <protection locked="0"/>
    </xf>
    <xf numFmtId="0" fontId="3" fillId="5" borderId="11" xfId="0" applyFont="1" applyFill="1" applyBorder="1" applyAlignment="1" applyProtection="1">
      <alignment horizontal="left"/>
      <protection locked="0"/>
    </xf>
    <xf numFmtId="0" fontId="3" fillId="5" borderId="13" xfId="0" applyFont="1" applyFill="1" applyBorder="1" applyProtection="1">
      <protection locked="0"/>
    </xf>
    <xf numFmtId="167" fontId="3" fillId="5" borderId="26" xfId="0" applyNumberFormat="1" applyFont="1" applyFill="1" applyBorder="1" applyAlignment="1" applyProtection="1">
      <alignment horizontal="center" vertical="center"/>
      <protection locked="0"/>
    </xf>
    <xf numFmtId="167" fontId="3" fillId="5" borderId="31" xfId="0" applyNumberFormat="1" applyFont="1" applyFill="1" applyBorder="1" applyAlignment="1" applyProtection="1">
      <alignment horizontal="center" vertical="center"/>
      <protection locked="0"/>
    </xf>
    <xf numFmtId="166" fontId="0" fillId="5" borderId="18" xfId="0" applyNumberFormat="1" applyFill="1" applyBorder="1" applyAlignment="1" applyProtection="1">
      <alignment horizontal="center"/>
      <protection locked="0"/>
    </xf>
    <xf numFmtId="166" fontId="0" fillId="5" borderId="19" xfId="0" applyNumberFormat="1" applyFill="1" applyBorder="1" applyAlignment="1" applyProtection="1">
      <alignment horizontal="center"/>
      <protection locked="0"/>
    </xf>
    <xf numFmtId="166" fontId="0" fillId="5" borderId="20" xfId="0" applyNumberFormat="1" applyFill="1" applyBorder="1" applyAlignment="1" applyProtection="1">
      <alignment horizontal="center"/>
      <protection locked="0"/>
    </xf>
    <xf numFmtId="14" fontId="0" fillId="5" borderId="10" xfId="0" applyNumberFormat="1" applyFill="1" applyBorder="1" applyProtection="1">
      <protection locked="0"/>
    </xf>
    <xf numFmtId="0" fontId="0" fillId="5" borderId="1" xfId="0" applyFill="1" applyBorder="1" applyProtection="1">
      <protection locked="0"/>
    </xf>
    <xf numFmtId="14" fontId="0" fillId="5" borderId="1" xfId="0" applyNumberFormat="1" applyFill="1" applyBorder="1" applyAlignment="1" applyProtection="1">
      <alignment horizontal="left"/>
      <protection locked="0"/>
    </xf>
    <xf numFmtId="164" fontId="0" fillId="5" borderId="1" xfId="0" applyNumberFormat="1" applyFill="1" applyBorder="1" applyAlignment="1" applyProtection="1">
      <alignment horizontal="right"/>
      <protection locked="0"/>
    </xf>
    <xf numFmtId="0" fontId="0" fillId="5" borderId="1" xfId="0" applyFill="1" applyBorder="1" applyAlignment="1" applyProtection="1">
      <alignment horizontal="right"/>
      <protection locked="0"/>
    </xf>
    <xf numFmtId="17" fontId="0" fillId="5" borderId="1" xfId="0" applyNumberFormat="1" applyFill="1" applyBorder="1" applyProtection="1">
      <protection locked="0"/>
    </xf>
    <xf numFmtId="17" fontId="0" fillId="5" borderId="1" xfId="0" applyNumberFormat="1" applyFill="1" applyBorder="1" applyAlignment="1" applyProtection="1">
      <alignment horizontal="left"/>
      <protection locked="0"/>
    </xf>
    <xf numFmtId="170" fontId="0" fillId="0" borderId="11" xfId="0" applyNumberFormat="1" applyBorder="1"/>
    <xf numFmtId="0" fontId="3" fillId="0" borderId="0" xfId="0" applyFont="1" applyAlignment="1">
      <alignment horizontal="center"/>
    </xf>
    <xf numFmtId="2" fontId="5" fillId="0" borderId="14" xfId="0" applyNumberFormat="1" applyFont="1" applyBorder="1" applyAlignment="1">
      <alignment horizontal="center"/>
    </xf>
    <xf numFmtId="4" fontId="19" fillId="0" borderId="0" xfId="0" applyNumberFormat="1" applyFont="1" applyAlignment="1">
      <alignment horizontal="left"/>
    </xf>
    <xf numFmtId="0" fontId="19" fillId="0" borderId="0" xfId="0" applyFont="1" applyAlignment="1">
      <alignment horizontal="left"/>
    </xf>
    <xf numFmtId="0" fontId="5" fillId="0" borderId="5" xfId="0" applyFont="1" applyBorder="1" applyAlignment="1">
      <alignment horizontal="center"/>
    </xf>
    <xf numFmtId="4" fontId="0" fillId="0" borderId="6" xfId="0" applyNumberFormat="1" applyBorder="1" applyAlignment="1">
      <alignment horizontal="center"/>
    </xf>
    <xf numFmtId="0" fontId="5" fillId="0" borderId="25" xfId="0" applyFont="1" applyBorder="1" applyAlignment="1">
      <alignment horizontal="center"/>
    </xf>
    <xf numFmtId="4" fontId="0" fillId="0" borderId="21" xfId="0" applyNumberFormat="1" applyBorder="1" applyAlignment="1">
      <alignment horizontal="center"/>
    </xf>
    <xf numFmtId="4" fontId="5" fillId="0" borderId="14" xfId="0" applyNumberFormat="1" applyFont="1" applyBorder="1" applyAlignment="1">
      <alignment horizontal="center"/>
    </xf>
    <xf numFmtId="0" fontId="6" fillId="0" borderId="0" xfId="0" applyFont="1" applyAlignment="1">
      <alignment horizontal="center"/>
    </xf>
    <xf numFmtId="0" fontId="6" fillId="0" borderId="0" xfId="0" applyFont="1" applyAlignment="1">
      <alignment horizontal="center" wrapText="1"/>
    </xf>
    <xf numFmtId="169" fontId="0" fillId="0" borderId="0" xfId="0" applyNumberFormat="1" applyAlignment="1">
      <alignment horizontal="center"/>
    </xf>
    <xf numFmtId="170" fontId="16" fillId="0" borderId="0" xfId="0" applyNumberFormat="1" applyFont="1" applyAlignment="1">
      <alignment horizontal="center"/>
    </xf>
    <xf numFmtId="169" fontId="11" fillId="0" borderId="0" xfId="0" applyNumberFormat="1" applyFont="1"/>
    <xf numFmtId="170" fontId="11" fillId="0" borderId="0" xfId="0" applyNumberFormat="1" applyFont="1"/>
    <xf numFmtId="0" fontId="5" fillId="0" borderId="30" xfId="0" applyFont="1" applyBorder="1" applyAlignment="1">
      <alignment horizontal="center" wrapText="1"/>
    </xf>
    <xf numFmtId="3" fontId="0" fillId="0" borderId="27" xfId="0" applyNumberFormat="1" applyBorder="1" applyAlignment="1">
      <alignment horizontal="center"/>
    </xf>
    <xf numFmtId="3" fontId="0" fillId="0" borderId="28" xfId="0" applyNumberFormat="1" applyBorder="1" applyAlignment="1">
      <alignment horizontal="center"/>
    </xf>
    <xf numFmtId="2" fontId="0" fillId="0" borderId="18" xfId="0" applyNumberFormat="1" applyBorder="1" applyAlignment="1">
      <alignment horizontal="center"/>
    </xf>
    <xf numFmtId="2" fontId="0" fillId="0" borderId="19" xfId="0" applyNumberFormat="1" applyBorder="1" applyAlignment="1">
      <alignment horizontal="center"/>
    </xf>
    <xf numFmtId="2" fontId="0" fillId="0" borderId="20" xfId="0" applyNumberFormat="1" applyBorder="1" applyAlignment="1">
      <alignment horizontal="center"/>
    </xf>
    <xf numFmtId="0" fontId="21" fillId="0" borderId="44" xfId="0" applyFont="1" applyBorder="1" applyAlignment="1">
      <alignment horizontal="left"/>
    </xf>
    <xf numFmtId="0" fontId="7" fillId="0" borderId="44" xfId="0" quotePrefix="1" applyFont="1" applyBorder="1" applyAlignment="1">
      <alignment horizontal="right"/>
    </xf>
    <xf numFmtId="0" fontId="21" fillId="0" borderId="44" xfId="0" applyFont="1" applyBorder="1" applyAlignment="1">
      <alignment horizontal="right"/>
    </xf>
    <xf numFmtId="169" fontId="21" fillId="0" borderId="21" xfId="0" applyNumberFormat="1" applyFont="1" applyBorder="1"/>
    <xf numFmtId="0" fontId="21" fillId="0" borderId="25" xfId="0" applyFont="1" applyBorder="1" applyAlignment="1">
      <alignment horizontal="right"/>
    </xf>
    <xf numFmtId="4" fontId="0" fillId="0" borderId="22" xfId="0" applyNumberFormat="1" applyBorder="1" applyAlignment="1">
      <alignment horizontal="center"/>
    </xf>
    <xf numFmtId="4" fontId="0" fillId="0" borderId="23" xfId="0" applyNumberFormat="1" applyBorder="1" applyAlignment="1">
      <alignment horizontal="center"/>
    </xf>
    <xf numFmtId="166" fontId="0" fillId="0" borderId="43" xfId="0" applyNumberFormat="1" applyBorder="1" applyAlignment="1">
      <alignment horizontal="center"/>
    </xf>
    <xf numFmtId="166" fontId="5" fillId="0" borderId="41" xfId="0" applyNumberFormat="1" applyFont="1" applyBorder="1" applyAlignment="1">
      <alignment horizontal="center"/>
    </xf>
    <xf numFmtId="4" fontId="0" fillId="0" borderId="42" xfId="0" applyNumberFormat="1" applyBorder="1" applyAlignment="1">
      <alignment horizontal="center"/>
    </xf>
    <xf numFmtId="0" fontId="22" fillId="0" borderId="11" xfId="0" applyFont="1" applyBorder="1"/>
    <xf numFmtId="0" fontId="0" fillId="0" borderId="0" xfId="0" applyAlignment="1">
      <alignment horizontal="right"/>
    </xf>
    <xf numFmtId="171" fontId="0" fillId="0" borderId="0" xfId="0" applyNumberFormat="1" applyAlignment="1">
      <alignment horizontal="center"/>
    </xf>
    <xf numFmtId="0" fontId="20" fillId="0" borderId="25" xfId="0" applyFont="1" applyBorder="1" applyAlignment="1">
      <alignment horizontal="center" vertical="center"/>
    </xf>
    <xf numFmtId="0" fontId="20" fillId="0" borderId="21" xfId="0" applyFont="1" applyBorder="1" applyAlignment="1">
      <alignment horizontal="center" vertical="center"/>
    </xf>
    <xf numFmtId="0" fontId="3" fillId="6" borderId="0" xfId="0" applyFont="1" applyFill="1" applyAlignment="1">
      <alignment horizontal="center" wrapText="1"/>
    </xf>
    <xf numFmtId="0" fontId="0" fillId="3" borderId="0" xfId="0" applyFill="1" applyAlignment="1">
      <alignment horizontal="center"/>
    </xf>
    <xf numFmtId="165" fontId="4" fillId="0" borderId="3" xfId="1" applyFont="1" applyBorder="1" applyAlignment="1">
      <alignment horizontal="center"/>
    </xf>
    <xf numFmtId="165" fontId="4" fillId="0" borderId="0" xfId="1" applyFont="1" applyBorder="1" applyAlignment="1">
      <alignment horizontal="center"/>
    </xf>
    <xf numFmtId="165" fontId="4" fillId="0" borderId="3" xfId="1" applyFont="1" applyBorder="1" applyAlignment="1" applyProtection="1">
      <alignment horizontal="center"/>
    </xf>
    <xf numFmtId="165" fontId="4" fillId="0" borderId="0" xfId="1" applyFont="1" applyBorder="1" applyAlignment="1" applyProtection="1">
      <alignment horizontal="center"/>
    </xf>
    <xf numFmtId="0" fontId="0" fillId="0" borderId="0" xfId="0" applyAlignment="1">
      <alignment horizontal="center" vertical="top" wrapText="1"/>
    </xf>
    <xf numFmtId="0" fontId="8" fillId="0" borderId="39" xfId="0" applyFont="1" applyBorder="1" applyAlignment="1">
      <alignment horizontal="left"/>
    </xf>
    <xf numFmtId="0" fontId="8" fillId="0" borderId="13" xfId="0" applyFont="1" applyBorder="1" applyAlignment="1">
      <alignment horizontal="left"/>
    </xf>
    <xf numFmtId="0" fontId="5" fillId="0" borderId="1" xfId="0" applyFont="1" applyBorder="1" applyAlignment="1">
      <alignment horizontal="left"/>
    </xf>
    <xf numFmtId="0" fontId="5" fillId="0" borderId="11" xfId="0" applyFont="1" applyBorder="1" applyAlignment="1">
      <alignment horizontal="left"/>
    </xf>
    <xf numFmtId="0" fontId="0" fillId="0" borderId="29" xfId="0" applyBorder="1" applyAlignment="1">
      <alignment horizontal="left"/>
    </xf>
    <xf numFmtId="0" fontId="0" fillId="0" borderId="38" xfId="0" applyBorder="1" applyAlignment="1">
      <alignment horizontal="left"/>
    </xf>
    <xf numFmtId="0" fontId="5" fillId="0" borderId="2" xfId="0" applyFont="1" applyBorder="1" applyAlignment="1">
      <alignment horizontal="right"/>
    </xf>
    <xf numFmtId="0" fontId="5" fillId="0" borderId="3" xfId="0" applyFont="1" applyBorder="1" applyAlignment="1">
      <alignment horizontal="right"/>
    </xf>
    <xf numFmtId="0" fontId="10" fillId="0" borderId="27" xfId="0" applyFont="1" applyBorder="1" applyAlignment="1">
      <alignment horizontal="left"/>
    </xf>
    <xf numFmtId="0" fontId="10" fillId="0" borderId="36" xfId="0" applyFont="1" applyBorder="1" applyAlignment="1">
      <alignment horizontal="left"/>
    </xf>
    <xf numFmtId="0" fontId="0" fillId="0" borderId="28" xfId="0" applyBorder="1" applyAlignment="1">
      <alignment horizontal="left"/>
    </xf>
    <xf numFmtId="0" fontId="0" fillId="0" borderId="37" xfId="0" applyBorder="1" applyAlignment="1">
      <alignment horizontal="left"/>
    </xf>
    <xf numFmtId="0" fontId="15" fillId="0" borderId="33" xfId="0" applyFont="1" applyBorder="1" applyAlignment="1">
      <alignment horizontal="center"/>
    </xf>
    <xf numFmtId="0" fontId="15" fillId="0" borderId="16" xfId="0" applyFont="1" applyBorder="1" applyAlignment="1">
      <alignment horizontal="center"/>
    </xf>
    <xf numFmtId="171" fontId="13" fillId="0" borderId="0" xfId="0" applyNumberFormat="1" applyFont="1" applyFill="1" applyAlignment="1">
      <alignment horizontal="center"/>
    </xf>
    <xf numFmtId="171" fontId="0" fillId="0" borderId="0" xfId="0" applyNumberFormat="1"/>
  </cellXfs>
  <cellStyles count="2">
    <cellStyle name="Komma" xfId="1" builtinId="3"/>
    <cellStyle name="Standaard"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746760</xdr:colOff>
      <xdr:row>0</xdr:row>
      <xdr:rowOff>22861</xdr:rowOff>
    </xdr:from>
    <xdr:to>
      <xdr:col>5</xdr:col>
      <xdr:colOff>270510</xdr:colOff>
      <xdr:row>3</xdr:row>
      <xdr:rowOff>106681</xdr:rowOff>
    </xdr:to>
    <xdr:pic>
      <xdr:nvPicPr>
        <xdr:cNvPr id="2" name="Afbeelding 1">
          <a:extLst>
            <a:ext uri="{FF2B5EF4-FFF2-40B4-BE49-F238E27FC236}">
              <a16:creationId xmlns:a16="http://schemas.microsoft.com/office/drawing/2014/main" id="{9B724F3E-0DB9-45DC-9427-29CD44CF6B7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81600" y="22861"/>
          <a:ext cx="704850" cy="693420"/>
        </a:xfrm>
        <a:prstGeom prst="rect">
          <a:avLst/>
        </a:prstGeom>
      </xdr:spPr>
    </xdr:pic>
    <xdr:clientData/>
  </xdr:twoCellAnchor>
  <xdr:oneCellAnchor>
    <xdr:from>
      <xdr:col>4</xdr:col>
      <xdr:colOff>690832</xdr:colOff>
      <xdr:row>23</xdr:row>
      <xdr:rowOff>22861</xdr:rowOff>
    </xdr:from>
    <xdr:ext cx="704850" cy="693420"/>
    <xdr:pic>
      <xdr:nvPicPr>
        <xdr:cNvPr id="3" name="Afbeelding 2">
          <a:extLst>
            <a:ext uri="{FF2B5EF4-FFF2-40B4-BE49-F238E27FC236}">
              <a16:creationId xmlns:a16="http://schemas.microsoft.com/office/drawing/2014/main" id="{9C8B6D1C-6042-4B90-8F23-17B27770ED4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48245" y="3126788"/>
          <a:ext cx="704850" cy="693420"/>
        </a:xfrm>
        <a:prstGeom prst="rect">
          <a:avLst/>
        </a:prstGeom>
      </xdr:spPr>
    </xdr:pic>
    <xdr:clientData/>
  </xdr:oneCellAnchor>
  <xdr:twoCellAnchor>
    <xdr:from>
      <xdr:col>4</xdr:col>
      <xdr:colOff>525780</xdr:colOff>
      <xdr:row>16</xdr:row>
      <xdr:rowOff>137160</xdr:rowOff>
    </xdr:from>
    <xdr:to>
      <xdr:col>5</xdr:col>
      <xdr:colOff>152400</xdr:colOff>
      <xdr:row>19</xdr:row>
      <xdr:rowOff>361950</xdr:rowOff>
    </xdr:to>
    <xdr:sp macro="" textlink="">
      <xdr:nvSpPr>
        <xdr:cNvPr id="4" name="Pijl: gebogen omhoog 3">
          <a:extLst>
            <a:ext uri="{FF2B5EF4-FFF2-40B4-BE49-F238E27FC236}">
              <a16:creationId xmlns:a16="http://schemas.microsoft.com/office/drawing/2014/main" id="{F6D6397B-693C-47B8-9F20-3F2C610DEC5E}"/>
            </a:ext>
          </a:extLst>
        </xdr:cNvPr>
        <xdr:cNvSpPr/>
      </xdr:nvSpPr>
      <xdr:spPr>
        <a:xfrm rot="5400000" flipV="1">
          <a:off x="5084445" y="3152775"/>
          <a:ext cx="796290" cy="769620"/>
        </a:xfrm>
        <a:prstGeom prst="bentUpArrow">
          <a:avLst/>
        </a:prstGeom>
        <a:solidFill>
          <a:srgbClr val="FF33CC"/>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0</xdr:colOff>
      <xdr:row>19</xdr:row>
      <xdr:rowOff>7620</xdr:rowOff>
    </xdr:from>
    <xdr:to>
      <xdr:col>4</xdr:col>
      <xdr:colOff>15240</xdr:colOff>
      <xdr:row>20</xdr:row>
      <xdr:rowOff>15240</xdr:rowOff>
    </xdr:to>
    <xdr:sp macro="" textlink="">
      <xdr:nvSpPr>
        <xdr:cNvPr id="5" name="Rechthoek 4">
          <a:extLst>
            <a:ext uri="{FF2B5EF4-FFF2-40B4-BE49-F238E27FC236}">
              <a16:creationId xmlns:a16="http://schemas.microsoft.com/office/drawing/2014/main" id="{BB9759AA-574F-4A43-A267-FEDB825A4360}"/>
            </a:ext>
          </a:extLst>
        </xdr:cNvPr>
        <xdr:cNvSpPr/>
      </xdr:nvSpPr>
      <xdr:spPr>
        <a:xfrm>
          <a:off x="3429000" y="3581400"/>
          <a:ext cx="1158240" cy="403860"/>
        </a:xfrm>
        <a:prstGeom prst="rect">
          <a:avLst/>
        </a:prstGeom>
        <a:noFill/>
        <a:ln w="57150">
          <a:solidFill>
            <a:srgbClr val="FF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213360</xdr:colOff>
      <xdr:row>12</xdr:row>
      <xdr:rowOff>99060</xdr:rowOff>
    </xdr:from>
    <xdr:to>
      <xdr:col>6</xdr:col>
      <xdr:colOff>0</xdr:colOff>
      <xdr:row>17</xdr:row>
      <xdr:rowOff>144780</xdr:rowOff>
    </xdr:to>
    <xdr:sp macro="" textlink="">
      <xdr:nvSpPr>
        <xdr:cNvPr id="6" name="Rechthoek 5">
          <a:extLst>
            <a:ext uri="{FF2B5EF4-FFF2-40B4-BE49-F238E27FC236}">
              <a16:creationId xmlns:a16="http://schemas.microsoft.com/office/drawing/2014/main" id="{6257AE9A-5CAB-4698-8DF3-4457C63B24D8}"/>
            </a:ext>
          </a:extLst>
        </xdr:cNvPr>
        <xdr:cNvSpPr/>
      </xdr:nvSpPr>
      <xdr:spPr>
        <a:xfrm>
          <a:off x="4785360" y="2369820"/>
          <a:ext cx="2072640" cy="967740"/>
        </a:xfrm>
        <a:prstGeom prst="rect">
          <a:avLst/>
        </a:prstGeom>
        <a:solidFill>
          <a:schemeClr val="bg1"/>
        </a:solidFill>
        <a:ln w="57150">
          <a:solidFill>
            <a:srgbClr val="FF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BE" sz="1100">
              <a:solidFill>
                <a:sysClr val="windowText" lastClr="000000"/>
              </a:solidFill>
            </a:rPr>
            <a:t>Vanaf 1 juli van een kalenderjaar verandert het tarief, je dient het juiste tarief vanaf 1 juli manueel</a:t>
          </a:r>
          <a:r>
            <a:rPr lang="nl-BE" sz="1100" baseline="0">
              <a:solidFill>
                <a:sysClr val="windowText" lastClr="000000"/>
              </a:solidFill>
            </a:rPr>
            <a:t> toe te voegen om je onkosten verder te kunnen indienen!</a:t>
          </a:r>
          <a:endParaRPr lang="nl-BE" sz="1100">
            <a:solidFill>
              <a:sysClr val="windowText" lastClr="000000"/>
            </a:solidFill>
          </a:endParaRPr>
        </a:p>
      </xdr:txBody>
    </xdr:sp>
    <xdr:clientData/>
  </xdr:twoCellAnchor>
  <xdr:twoCellAnchor>
    <xdr:from>
      <xdr:col>2</xdr:col>
      <xdr:colOff>0</xdr:colOff>
      <xdr:row>19</xdr:row>
      <xdr:rowOff>7620</xdr:rowOff>
    </xdr:from>
    <xdr:to>
      <xdr:col>3</xdr:col>
      <xdr:colOff>15240</xdr:colOff>
      <xdr:row>20</xdr:row>
      <xdr:rowOff>15240</xdr:rowOff>
    </xdr:to>
    <xdr:sp macro="" textlink="">
      <xdr:nvSpPr>
        <xdr:cNvPr id="7" name="Rechthoek 6">
          <a:extLst>
            <a:ext uri="{FF2B5EF4-FFF2-40B4-BE49-F238E27FC236}">
              <a16:creationId xmlns:a16="http://schemas.microsoft.com/office/drawing/2014/main" id="{95ABA5E2-B8F5-4359-8224-86DD4E333F66}"/>
            </a:ext>
          </a:extLst>
        </xdr:cNvPr>
        <xdr:cNvSpPr/>
      </xdr:nvSpPr>
      <xdr:spPr>
        <a:xfrm>
          <a:off x="3429000" y="3581400"/>
          <a:ext cx="1158240" cy="403860"/>
        </a:xfrm>
        <a:prstGeom prst="rect">
          <a:avLst/>
        </a:prstGeom>
        <a:noFill/>
        <a:ln w="57150">
          <a:solidFill>
            <a:srgbClr val="FF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xdr:colOff>
      <xdr:row>0</xdr:row>
      <xdr:rowOff>26894</xdr:rowOff>
    </xdr:from>
    <xdr:to>
      <xdr:col>0</xdr:col>
      <xdr:colOff>727411</xdr:colOff>
      <xdr:row>3</xdr:row>
      <xdr:rowOff>10309</xdr:rowOff>
    </xdr:to>
    <xdr:pic>
      <xdr:nvPicPr>
        <xdr:cNvPr id="2" name="Afbeelding 1">
          <a:extLst>
            <a:ext uri="{FF2B5EF4-FFF2-40B4-BE49-F238E27FC236}">
              <a16:creationId xmlns:a16="http://schemas.microsoft.com/office/drawing/2014/main" id="{6CC40F67-4796-454E-AD79-31FA355FE34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26894"/>
          <a:ext cx="719791" cy="68490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xdr:colOff>
      <xdr:row>0</xdr:row>
      <xdr:rowOff>26894</xdr:rowOff>
    </xdr:from>
    <xdr:to>
      <xdr:col>0</xdr:col>
      <xdr:colOff>727411</xdr:colOff>
      <xdr:row>3</xdr:row>
      <xdr:rowOff>10309</xdr:rowOff>
    </xdr:to>
    <xdr:pic>
      <xdr:nvPicPr>
        <xdr:cNvPr id="2" name="Afbeelding 1">
          <a:extLst>
            <a:ext uri="{FF2B5EF4-FFF2-40B4-BE49-F238E27FC236}">
              <a16:creationId xmlns:a16="http://schemas.microsoft.com/office/drawing/2014/main" id="{D9D8B648-F01D-4537-B00E-EE79A05259C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26894"/>
          <a:ext cx="719791" cy="68490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xdr:colOff>
      <xdr:row>0</xdr:row>
      <xdr:rowOff>26894</xdr:rowOff>
    </xdr:from>
    <xdr:to>
      <xdr:col>0</xdr:col>
      <xdr:colOff>727411</xdr:colOff>
      <xdr:row>3</xdr:row>
      <xdr:rowOff>10309</xdr:rowOff>
    </xdr:to>
    <xdr:pic>
      <xdr:nvPicPr>
        <xdr:cNvPr id="2" name="Afbeelding 1">
          <a:extLst>
            <a:ext uri="{FF2B5EF4-FFF2-40B4-BE49-F238E27FC236}">
              <a16:creationId xmlns:a16="http://schemas.microsoft.com/office/drawing/2014/main" id="{04416F9F-4FB9-4F63-8DAA-99F210CA828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26894"/>
          <a:ext cx="719791" cy="68490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xdr:colOff>
      <xdr:row>0</xdr:row>
      <xdr:rowOff>26894</xdr:rowOff>
    </xdr:from>
    <xdr:to>
      <xdr:col>0</xdr:col>
      <xdr:colOff>727411</xdr:colOff>
      <xdr:row>3</xdr:row>
      <xdr:rowOff>10309</xdr:rowOff>
    </xdr:to>
    <xdr:pic>
      <xdr:nvPicPr>
        <xdr:cNvPr id="2" name="Afbeelding 1">
          <a:extLst>
            <a:ext uri="{FF2B5EF4-FFF2-40B4-BE49-F238E27FC236}">
              <a16:creationId xmlns:a16="http://schemas.microsoft.com/office/drawing/2014/main" id="{01B6C7EB-54D0-43EE-A87B-980632B0FF5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26894"/>
          <a:ext cx="719791" cy="6849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xdr:colOff>
      <xdr:row>0</xdr:row>
      <xdr:rowOff>26894</xdr:rowOff>
    </xdr:from>
    <xdr:to>
      <xdr:col>0</xdr:col>
      <xdr:colOff>727411</xdr:colOff>
      <xdr:row>3</xdr:row>
      <xdr:rowOff>10309</xdr:rowOff>
    </xdr:to>
    <xdr:pic>
      <xdr:nvPicPr>
        <xdr:cNvPr id="2" name="Afbeelding 1">
          <a:extLst>
            <a:ext uri="{FF2B5EF4-FFF2-40B4-BE49-F238E27FC236}">
              <a16:creationId xmlns:a16="http://schemas.microsoft.com/office/drawing/2014/main" id="{8558022F-EEC5-49D3-B881-FD9BFCFB449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26894"/>
          <a:ext cx="719791" cy="6826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xdr:colOff>
      <xdr:row>0</xdr:row>
      <xdr:rowOff>26894</xdr:rowOff>
    </xdr:from>
    <xdr:to>
      <xdr:col>0</xdr:col>
      <xdr:colOff>727411</xdr:colOff>
      <xdr:row>3</xdr:row>
      <xdr:rowOff>10309</xdr:rowOff>
    </xdr:to>
    <xdr:pic>
      <xdr:nvPicPr>
        <xdr:cNvPr id="2" name="Afbeelding 1">
          <a:extLst>
            <a:ext uri="{FF2B5EF4-FFF2-40B4-BE49-F238E27FC236}">
              <a16:creationId xmlns:a16="http://schemas.microsoft.com/office/drawing/2014/main" id="{B3FB7517-8E13-411A-856A-2AF4836EB7B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26894"/>
          <a:ext cx="719791" cy="6849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xdr:colOff>
      <xdr:row>0</xdr:row>
      <xdr:rowOff>26894</xdr:rowOff>
    </xdr:from>
    <xdr:to>
      <xdr:col>0</xdr:col>
      <xdr:colOff>727411</xdr:colOff>
      <xdr:row>3</xdr:row>
      <xdr:rowOff>10309</xdr:rowOff>
    </xdr:to>
    <xdr:pic>
      <xdr:nvPicPr>
        <xdr:cNvPr id="2" name="Afbeelding 1">
          <a:extLst>
            <a:ext uri="{FF2B5EF4-FFF2-40B4-BE49-F238E27FC236}">
              <a16:creationId xmlns:a16="http://schemas.microsoft.com/office/drawing/2014/main" id="{062ED74C-56C2-488B-84D9-0F58B8C53AE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26894"/>
          <a:ext cx="719791" cy="6849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xdr:colOff>
      <xdr:row>0</xdr:row>
      <xdr:rowOff>26894</xdr:rowOff>
    </xdr:from>
    <xdr:to>
      <xdr:col>0</xdr:col>
      <xdr:colOff>727411</xdr:colOff>
      <xdr:row>3</xdr:row>
      <xdr:rowOff>10309</xdr:rowOff>
    </xdr:to>
    <xdr:pic>
      <xdr:nvPicPr>
        <xdr:cNvPr id="2" name="Afbeelding 1">
          <a:extLst>
            <a:ext uri="{FF2B5EF4-FFF2-40B4-BE49-F238E27FC236}">
              <a16:creationId xmlns:a16="http://schemas.microsoft.com/office/drawing/2014/main" id="{140369BE-5A65-4A8C-B231-94E7240E701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26894"/>
          <a:ext cx="719791" cy="6849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xdr:colOff>
      <xdr:row>0</xdr:row>
      <xdr:rowOff>26894</xdr:rowOff>
    </xdr:from>
    <xdr:to>
      <xdr:col>0</xdr:col>
      <xdr:colOff>727411</xdr:colOff>
      <xdr:row>3</xdr:row>
      <xdr:rowOff>10309</xdr:rowOff>
    </xdr:to>
    <xdr:pic>
      <xdr:nvPicPr>
        <xdr:cNvPr id="2" name="Afbeelding 1">
          <a:extLst>
            <a:ext uri="{FF2B5EF4-FFF2-40B4-BE49-F238E27FC236}">
              <a16:creationId xmlns:a16="http://schemas.microsoft.com/office/drawing/2014/main" id="{66146659-3406-4A4E-B2DA-6772C840952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26894"/>
          <a:ext cx="719791" cy="68490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xdr:colOff>
      <xdr:row>0</xdr:row>
      <xdr:rowOff>26894</xdr:rowOff>
    </xdr:from>
    <xdr:to>
      <xdr:col>0</xdr:col>
      <xdr:colOff>727411</xdr:colOff>
      <xdr:row>3</xdr:row>
      <xdr:rowOff>10309</xdr:rowOff>
    </xdr:to>
    <xdr:pic>
      <xdr:nvPicPr>
        <xdr:cNvPr id="2" name="Afbeelding 1">
          <a:extLst>
            <a:ext uri="{FF2B5EF4-FFF2-40B4-BE49-F238E27FC236}">
              <a16:creationId xmlns:a16="http://schemas.microsoft.com/office/drawing/2014/main" id="{6CF721F8-77C8-4D6C-88E3-99E6BAAC55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26894"/>
          <a:ext cx="719791" cy="68490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xdr:colOff>
      <xdr:row>0</xdr:row>
      <xdr:rowOff>26894</xdr:rowOff>
    </xdr:from>
    <xdr:to>
      <xdr:col>0</xdr:col>
      <xdr:colOff>727411</xdr:colOff>
      <xdr:row>3</xdr:row>
      <xdr:rowOff>10309</xdr:rowOff>
    </xdr:to>
    <xdr:pic>
      <xdr:nvPicPr>
        <xdr:cNvPr id="2" name="Afbeelding 1">
          <a:extLst>
            <a:ext uri="{FF2B5EF4-FFF2-40B4-BE49-F238E27FC236}">
              <a16:creationId xmlns:a16="http://schemas.microsoft.com/office/drawing/2014/main" id="{070AF405-1050-49C0-88CD-BFB3A134985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26894"/>
          <a:ext cx="719791" cy="68490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xdr:colOff>
      <xdr:row>0</xdr:row>
      <xdr:rowOff>26894</xdr:rowOff>
    </xdr:from>
    <xdr:to>
      <xdr:col>0</xdr:col>
      <xdr:colOff>727411</xdr:colOff>
      <xdr:row>3</xdr:row>
      <xdr:rowOff>10309</xdr:rowOff>
    </xdr:to>
    <xdr:pic>
      <xdr:nvPicPr>
        <xdr:cNvPr id="2" name="Afbeelding 1">
          <a:extLst>
            <a:ext uri="{FF2B5EF4-FFF2-40B4-BE49-F238E27FC236}">
              <a16:creationId xmlns:a16="http://schemas.microsoft.com/office/drawing/2014/main" id="{FD4BC259-F2F5-41D4-9AB2-166FEC64C35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26894"/>
          <a:ext cx="719791" cy="684903"/>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4841B-27DC-4FDF-9544-619963747C48}">
  <dimension ref="A1:F53"/>
  <sheetViews>
    <sheetView tabSelected="1" view="pageBreakPreview" topLeftCell="A3" zoomScaleNormal="100" zoomScaleSheetLayoutView="100" zoomScalePageLayoutView="55" workbookViewId="0">
      <selection activeCell="D8" sqref="D8"/>
    </sheetView>
  </sheetViews>
  <sheetFormatPr defaultRowHeight="14.4" x14ac:dyDescent="0.3"/>
  <cols>
    <col min="1" max="3" width="16.6640625" customWidth="1"/>
    <col min="4" max="4" width="20.44140625" customWidth="1"/>
    <col min="5" max="6" width="16.6640625" customWidth="1"/>
    <col min="7" max="7" width="21.5546875" customWidth="1"/>
  </cols>
  <sheetData>
    <row r="1" spans="1:6" x14ac:dyDescent="0.3">
      <c r="A1" s="24"/>
      <c r="B1" s="102" t="s">
        <v>29</v>
      </c>
      <c r="C1" s="102"/>
      <c r="D1" s="102"/>
      <c r="E1" s="102"/>
      <c r="F1" s="25"/>
    </row>
    <row r="2" spans="1:6" ht="15" thickBot="1" x14ac:dyDescent="0.35">
      <c r="A2" s="1"/>
      <c r="B2" s="103" t="s">
        <v>9</v>
      </c>
      <c r="C2" s="103"/>
      <c r="D2" s="103"/>
      <c r="E2" s="103"/>
      <c r="F2" s="2"/>
    </row>
    <row r="3" spans="1:6" ht="18.600000000000001" thickBot="1" x14ac:dyDescent="0.4">
      <c r="A3" s="1"/>
      <c r="C3" s="16" t="s">
        <v>40</v>
      </c>
      <c r="D3" s="23">
        <v>2024</v>
      </c>
      <c r="F3" s="2"/>
    </row>
    <row r="4" spans="1:6" ht="15" thickBot="1" x14ac:dyDescent="0.35">
      <c r="A4" s="3"/>
      <c r="B4" s="4"/>
      <c r="C4" s="4"/>
      <c r="D4" s="4"/>
      <c r="E4" s="4"/>
      <c r="F4" s="5"/>
    </row>
    <row r="6" spans="1:6" ht="40.200000000000003" customHeight="1" x14ac:dyDescent="0.3">
      <c r="A6" s="100" t="s">
        <v>84</v>
      </c>
      <c r="B6" s="100"/>
      <c r="C6" s="100"/>
      <c r="D6" s="100"/>
      <c r="E6" s="100"/>
      <c r="F6" s="100"/>
    </row>
    <row r="7" spans="1:6" ht="15" thickBot="1" x14ac:dyDescent="0.35">
      <c r="A7" s="64"/>
      <c r="B7" s="64"/>
      <c r="C7" s="64"/>
      <c r="D7" s="64"/>
      <c r="E7" s="64"/>
      <c r="F7" s="64"/>
    </row>
    <row r="8" spans="1:6" x14ac:dyDescent="0.3">
      <c r="C8" s="6" t="s">
        <v>2</v>
      </c>
      <c r="D8" s="47" t="s">
        <v>2</v>
      </c>
    </row>
    <row r="9" spans="1:6" x14ac:dyDescent="0.3">
      <c r="C9" s="7" t="s">
        <v>3</v>
      </c>
      <c r="D9" s="48" t="s">
        <v>3</v>
      </c>
    </row>
    <row r="10" spans="1:6" x14ac:dyDescent="0.3">
      <c r="C10" s="7" t="s">
        <v>4</v>
      </c>
      <c r="D10" s="48" t="s">
        <v>43</v>
      </c>
    </row>
    <row r="11" spans="1:6" x14ac:dyDescent="0.3">
      <c r="C11" s="7" t="s">
        <v>5</v>
      </c>
      <c r="D11" s="49" t="s">
        <v>5</v>
      </c>
    </row>
    <row r="12" spans="1:6" x14ac:dyDescent="0.3">
      <c r="C12" s="7" t="s">
        <v>6</v>
      </c>
      <c r="D12" s="48" t="s">
        <v>6</v>
      </c>
    </row>
    <row r="13" spans="1:6" x14ac:dyDescent="0.3">
      <c r="C13" s="7" t="s">
        <v>10</v>
      </c>
      <c r="D13" s="48" t="s">
        <v>11</v>
      </c>
    </row>
    <row r="14" spans="1:6" x14ac:dyDescent="0.3">
      <c r="C14" s="7" t="s">
        <v>7</v>
      </c>
      <c r="D14" s="48" t="s">
        <v>12</v>
      </c>
    </row>
    <row r="15" spans="1:6" x14ac:dyDescent="0.3">
      <c r="C15" s="7" t="s">
        <v>8</v>
      </c>
      <c r="D15" s="48" t="s">
        <v>13</v>
      </c>
    </row>
    <row r="16" spans="1:6" x14ac:dyDescent="0.3">
      <c r="C16" s="13" t="s">
        <v>41</v>
      </c>
      <c r="D16" s="95" t="s">
        <v>56</v>
      </c>
    </row>
    <row r="17" spans="1:6" ht="15" thickBot="1" x14ac:dyDescent="0.35">
      <c r="C17" s="8" t="s">
        <v>30</v>
      </c>
      <c r="D17" s="50" t="s">
        <v>31</v>
      </c>
    </row>
    <row r="18" spans="1:6" ht="15" thickBot="1" x14ac:dyDescent="0.35"/>
    <row r="19" spans="1:6" ht="15" thickBot="1" x14ac:dyDescent="0.35">
      <c r="C19" s="19" t="s">
        <v>44</v>
      </c>
      <c r="D19" s="26" t="s">
        <v>45</v>
      </c>
    </row>
    <row r="20" spans="1:6" ht="31.2" customHeight="1" thickTop="1" thickBot="1" x14ac:dyDescent="0.35">
      <c r="B20" s="20" t="s">
        <v>46</v>
      </c>
      <c r="C20" s="51">
        <v>0.42370000000000002</v>
      </c>
      <c r="D20" s="52"/>
    </row>
    <row r="22" spans="1:6" x14ac:dyDescent="0.3">
      <c r="D22" s="14"/>
    </row>
    <row r="23" spans="1:6" ht="31.8" customHeight="1" thickBot="1" x14ac:dyDescent="0.35">
      <c r="A23" s="106" t="s">
        <v>42</v>
      </c>
      <c r="B23" s="106"/>
      <c r="C23" s="106"/>
      <c r="D23" s="106"/>
      <c r="E23" s="106"/>
      <c r="F23" s="106"/>
    </row>
    <row r="24" spans="1:6" x14ac:dyDescent="0.3">
      <c r="A24" s="24"/>
      <c r="B24" s="104" t="s">
        <v>29</v>
      </c>
      <c r="C24" s="104"/>
      <c r="D24" s="104"/>
      <c r="E24" s="104"/>
      <c r="F24" s="25"/>
    </row>
    <row r="25" spans="1:6" x14ac:dyDescent="0.3">
      <c r="A25" s="1"/>
      <c r="B25" s="105" t="s">
        <v>14</v>
      </c>
      <c r="C25" s="105"/>
      <c r="D25" s="105"/>
      <c r="E25" s="105"/>
      <c r="F25" s="2"/>
    </row>
    <row r="26" spans="1:6" x14ac:dyDescent="0.3">
      <c r="A26" s="1"/>
      <c r="C26" s="101">
        <f>D3</f>
        <v>2024</v>
      </c>
      <c r="D26" s="101"/>
      <c r="F26" s="2"/>
    </row>
    <row r="27" spans="1:6" ht="15" thickBot="1" x14ac:dyDescent="0.35">
      <c r="A27" s="3"/>
      <c r="B27" s="4"/>
      <c r="C27" s="4"/>
      <c r="D27" s="4"/>
      <c r="E27" s="4"/>
      <c r="F27" s="5"/>
    </row>
    <row r="29" spans="1:6" ht="15" thickBot="1" x14ac:dyDescent="0.35"/>
    <row r="30" spans="1:6" ht="28.2" customHeight="1" thickBot="1" x14ac:dyDescent="0.35">
      <c r="B30" s="79" t="s">
        <v>83</v>
      </c>
      <c r="C30" s="79" t="s">
        <v>79</v>
      </c>
      <c r="D30" s="79" t="s">
        <v>82</v>
      </c>
      <c r="E30" s="44" t="s">
        <v>57</v>
      </c>
      <c r="F30" s="21" t="s">
        <v>78</v>
      </c>
    </row>
    <row r="31" spans="1:6" x14ac:dyDescent="0.3">
      <c r="A31" s="41" t="s">
        <v>15</v>
      </c>
      <c r="B31" s="90">
        <f>JAN!I8</f>
        <v>0</v>
      </c>
      <c r="C31" s="80">
        <f>JAN!F8</f>
        <v>0</v>
      </c>
      <c r="D31" s="45">
        <f>B31+(C31*C$20)</f>
        <v>0</v>
      </c>
      <c r="E31" s="82">
        <f>D31/15</f>
        <v>0</v>
      </c>
      <c r="F31" s="53"/>
    </row>
    <row r="32" spans="1:6" x14ac:dyDescent="0.3">
      <c r="A32" s="42" t="s">
        <v>16</v>
      </c>
      <c r="B32" s="91">
        <f>FEB!I$8</f>
        <v>0</v>
      </c>
      <c r="C32" s="81">
        <f>FEB!F8</f>
        <v>0</v>
      </c>
      <c r="D32" s="39">
        <f t="shared" ref="D32:D36" si="0">B32+(C32*C$20)</f>
        <v>0</v>
      </c>
      <c r="E32" s="83">
        <f>D32/15</f>
        <v>0</v>
      </c>
      <c r="F32" s="54"/>
    </row>
    <row r="33" spans="1:6" x14ac:dyDescent="0.3">
      <c r="A33" s="42" t="s">
        <v>17</v>
      </c>
      <c r="B33" s="91">
        <f>MAA!I$8</f>
        <v>0</v>
      </c>
      <c r="C33" s="81">
        <f>MAA!F$8</f>
        <v>0</v>
      </c>
      <c r="D33" s="39">
        <f t="shared" si="0"/>
        <v>0</v>
      </c>
      <c r="E33" s="83">
        <f t="shared" ref="E33:E41" si="1">D33/15</f>
        <v>0</v>
      </c>
      <c r="F33" s="54"/>
    </row>
    <row r="34" spans="1:6" x14ac:dyDescent="0.3">
      <c r="A34" s="42" t="s">
        <v>18</v>
      </c>
      <c r="B34" s="91">
        <f>APR!I$8</f>
        <v>0</v>
      </c>
      <c r="C34" s="81">
        <f>APR!F$8</f>
        <v>0</v>
      </c>
      <c r="D34" s="39">
        <f t="shared" si="0"/>
        <v>0</v>
      </c>
      <c r="E34" s="83">
        <f t="shared" si="1"/>
        <v>0</v>
      </c>
      <c r="F34" s="54"/>
    </row>
    <row r="35" spans="1:6" x14ac:dyDescent="0.3">
      <c r="A35" s="42" t="s">
        <v>19</v>
      </c>
      <c r="B35" s="91">
        <f>MEI!I$8</f>
        <v>0</v>
      </c>
      <c r="C35" s="81">
        <f>MEI!F$8</f>
        <v>0</v>
      </c>
      <c r="D35" s="39">
        <f t="shared" si="0"/>
        <v>0</v>
      </c>
      <c r="E35" s="83">
        <f t="shared" si="1"/>
        <v>0</v>
      </c>
      <c r="F35" s="54"/>
    </row>
    <row r="36" spans="1:6" x14ac:dyDescent="0.3">
      <c r="A36" s="42" t="s">
        <v>20</v>
      </c>
      <c r="B36" s="91">
        <f>JUN!I$8</f>
        <v>0</v>
      </c>
      <c r="C36" s="81">
        <f>JUN!F$8</f>
        <v>0</v>
      </c>
      <c r="D36" s="39">
        <f t="shared" si="0"/>
        <v>0</v>
      </c>
      <c r="E36" s="83">
        <f t="shared" si="1"/>
        <v>0</v>
      </c>
      <c r="F36" s="54"/>
    </row>
    <row r="37" spans="1:6" x14ac:dyDescent="0.3">
      <c r="A37" s="42" t="s">
        <v>21</v>
      </c>
      <c r="B37" s="91">
        <f>JUL!I$8</f>
        <v>0</v>
      </c>
      <c r="C37" s="81">
        <f>JUL!F$8</f>
        <v>0</v>
      </c>
      <c r="D37" s="39">
        <f>B37+(C37*D$20)</f>
        <v>0</v>
      </c>
      <c r="E37" s="83">
        <f t="shared" si="1"/>
        <v>0</v>
      </c>
      <c r="F37" s="54"/>
    </row>
    <row r="38" spans="1:6" x14ac:dyDescent="0.3">
      <c r="A38" s="42" t="s">
        <v>22</v>
      </c>
      <c r="B38" s="91">
        <f>AUG!I$8</f>
        <v>0</v>
      </c>
      <c r="C38" s="81">
        <f>AUG!F$8</f>
        <v>0</v>
      </c>
      <c r="D38" s="39">
        <f t="shared" ref="D38:D42" si="2">B38+(C38*D$20)</f>
        <v>0</v>
      </c>
      <c r="E38" s="83">
        <f t="shared" si="1"/>
        <v>0</v>
      </c>
      <c r="F38" s="54"/>
    </row>
    <row r="39" spans="1:6" x14ac:dyDescent="0.3">
      <c r="A39" s="42" t="s">
        <v>23</v>
      </c>
      <c r="B39" s="91">
        <f>SEP!I$8</f>
        <v>0</v>
      </c>
      <c r="C39" s="81">
        <f>SEP!F$8</f>
        <v>0</v>
      </c>
      <c r="D39" s="39">
        <f t="shared" si="2"/>
        <v>0</v>
      </c>
      <c r="E39" s="83">
        <f t="shared" si="1"/>
        <v>0</v>
      </c>
      <c r="F39" s="54"/>
    </row>
    <row r="40" spans="1:6" x14ac:dyDescent="0.3">
      <c r="A40" s="42" t="s">
        <v>24</v>
      </c>
      <c r="B40" s="91">
        <f>OKT!I$8</f>
        <v>0</v>
      </c>
      <c r="C40" s="81">
        <f>OKT!F$8</f>
        <v>0</v>
      </c>
      <c r="D40" s="39">
        <f t="shared" si="2"/>
        <v>0</v>
      </c>
      <c r="E40" s="83">
        <f t="shared" si="1"/>
        <v>0</v>
      </c>
      <c r="F40" s="54"/>
    </row>
    <row r="41" spans="1:6" x14ac:dyDescent="0.3">
      <c r="A41" s="42" t="s">
        <v>25</v>
      </c>
      <c r="B41" s="91">
        <f>NOV!I$8</f>
        <v>0</v>
      </c>
      <c r="C41" s="81">
        <f>NOV!F$8</f>
        <v>0</v>
      </c>
      <c r="D41" s="39">
        <f t="shared" si="2"/>
        <v>0</v>
      </c>
      <c r="E41" s="83">
        <f t="shared" si="1"/>
        <v>0</v>
      </c>
      <c r="F41" s="54"/>
    </row>
    <row r="42" spans="1:6" ht="15" thickBot="1" x14ac:dyDescent="0.35">
      <c r="A42" s="43" t="s">
        <v>26</v>
      </c>
      <c r="B42" s="94">
        <f>DEC!I$8</f>
        <v>0</v>
      </c>
      <c r="C42" s="81">
        <f>DEC!F$8</f>
        <v>0</v>
      </c>
      <c r="D42" s="92">
        <f t="shared" si="2"/>
        <v>0</v>
      </c>
      <c r="E42" s="84">
        <f>D42/15</f>
        <v>0</v>
      </c>
      <c r="F42" s="55"/>
    </row>
    <row r="43" spans="1:6" ht="15" thickBot="1" x14ac:dyDescent="0.35">
      <c r="A43" s="9" t="s">
        <v>27</v>
      </c>
      <c r="B43" s="72">
        <f>SUM(B31:B42)</f>
        <v>0</v>
      </c>
      <c r="C43" s="72">
        <f>SUM(C31:C42)</f>
        <v>0</v>
      </c>
      <c r="D43" s="93">
        <f>SUM(D31:D42)</f>
        <v>0</v>
      </c>
      <c r="E43" s="65">
        <f>SUM(E31:E42)</f>
        <v>0</v>
      </c>
      <c r="F43" s="10">
        <f>SUM(F31:F42)</f>
        <v>0</v>
      </c>
    </row>
    <row r="44" spans="1:6" ht="10.199999999999999" customHeight="1" x14ac:dyDescent="0.3">
      <c r="B44" s="46"/>
      <c r="E44" s="66" t="s">
        <v>58</v>
      </c>
    </row>
    <row r="45" spans="1:6" ht="10.199999999999999" customHeight="1" x14ac:dyDescent="0.3">
      <c r="B45" s="46"/>
      <c r="E45" s="66" t="s">
        <v>59</v>
      </c>
    </row>
    <row r="46" spans="1:6" ht="10.199999999999999" customHeight="1" x14ac:dyDescent="0.3">
      <c r="E46" s="67" t="s">
        <v>60</v>
      </c>
    </row>
    <row r="47" spans="1:6" ht="15" thickBot="1" x14ac:dyDescent="0.35"/>
    <row r="48" spans="1:6" ht="18.600000000000001" thickBot="1" x14ac:dyDescent="0.35">
      <c r="E48" s="98" t="s">
        <v>61</v>
      </c>
      <c r="F48" s="99"/>
    </row>
    <row r="49" spans="5:6" x14ac:dyDescent="0.3">
      <c r="E49" s="68" t="s">
        <v>62</v>
      </c>
      <c r="F49" s="69">
        <f>E31+E32+E33</f>
        <v>0</v>
      </c>
    </row>
    <row r="50" spans="5:6" x14ac:dyDescent="0.3">
      <c r="E50" s="68" t="s">
        <v>63</v>
      </c>
      <c r="F50" s="69">
        <f>E34+E35+E36</f>
        <v>0</v>
      </c>
    </row>
    <row r="51" spans="5:6" x14ac:dyDescent="0.3">
      <c r="E51" s="68" t="s">
        <v>64</v>
      </c>
      <c r="F51" s="69">
        <f>E37+E38+E39</f>
        <v>0</v>
      </c>
    </row>
    <row r="52" spans="5:6" ht="15" thickBot="1" x14ac:dyDescent="0.35">
      <c r="E52" s="68" t="s">
        <v>65</v>
      </c>
      <c r="F52" s="69">
        <f>E40+E41+E42</f>
        <v>0</v>
      </c>
    </row>
    <row r="53" spans="5:6" ht="15" thickBot="1" x14ac:dyDescent="0.35">
      <c r="E53" s="70" t="s">
        <v>66</v>
      </c>
      <c r="F53" s="71">
        <f>SUM(F49:F52)</f>
        <v>0</v>
      </c>
    </row>
  </sheetData>
  <sheetProtection algorithmName="SHA-512" hashValue="4tZG1QUHb7yKcVBZ3fs/t9s2NmQXlH3uLXvDqmzYQI7ibYYY3fMxYrL/HUa5geodZykkZqSb9unc1zGw9hNjeA==" saltValue="8qCpHMj22MoiKx4TFh3Z1A==" spinCount="100000" sheet="1" objects="1" scenarios="1"/>
  <protectedRanges>
    <protectedRange sqref="D22:D23 D8:D17" name="Gegevens"/>
  </protectedRanges>
  <mergeCells count="8">
    <mergeCell ref="E48:F48"/>
    <mergeCell ref="A6:F6"/>
    <mergeCell ref="C26:D26"/>
    <mergeCell ref="B1:E1"/>
    <mergeCell ref="B2:E2"/>
    <mergeCell ref="B24:E24"/>
    <mergeCell ref="B25:E25"/>
    <mergeCell ref="A23:F23"/>
  </mergeCells>
  <conditionalFormatting sqref="F49:F52">
    <cfRule type="colorScale" priority="2">
      <colorScale>
        <cfvo type="num" val="0"/>
        <cfvo type="num" val="140"/>
        <cfvo type="num" val="150"/>
        <color theme="9"/>
        <color rgb="FFFFC000"/>
        <color rgb="FFFF0000"/>
      </colorScale>
    </cfRule>
  </conditionalFormatting>
  <conditionalFormatting sqref="F53">
    <cfRule type="colorScale" priority="1">
      <colorScale>
        <cfvo type="num" val="0"/>
        <cfvo type="num" val="425"/>
        <cfvo type="num" val="450"/>
        <color theme="9"/>
        <color rgb="FFFFC000"/>
        <color rgb="FFFF0000"/>
      </colorScale>
    </cfRule>
  </conditionalFormatting>
  <pageMargins left="0.7" right="0.7" top="0.75" bottom="0.75" header="0.3" footer="0.3"/>
  <pageSetup paperSize="9" scale="72" orientation="portrait" horizontalDpi="4294967295" verticalDpi="4294967295" r:id="rId1"/>
  <headerFooter>
    <oddHeader xml:space="preserve">&amp;R
</oddHeader>
    <oddFooter xml:space="preserve">&amp;LVlaamse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FB3A6A5-DECF-4F06-BE12-B61D5B7B0FD6}">
          <x14:formula1>
            <xm:f>Lijsten!$B$1:$B$5</xm:f>
          </x14:formula1>
          <xm:sqref>D17 D19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6A3B9-59F4-440C-8D53-8FEC27FFD274}">
  <sheetPr>
    <pageSetUpPr fitToPage="1"/>
  </sheetPr>
  <dimension ref="A1:AB41"/>
  <sheetViews>
    <sheetView view="pageBreakPreview" zoomScale="85" zoomScaleNormal="85" zoomScaleSheetLayoutView="85" zoomScalePageLayoutView="70" workbookViewId="0">
      <selection activeCell="A11" sqref="A11"/>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 min="12" max="13" width="12.33203125" style="36" customWidth="1"/>
    <col min="14" max="15" width="14" style="36" customWidth="1"/>
    <col min="16" max="21" width="12.33203125" style="36" customWidth="1"/>
    <col min="22" max="28" width="8.88671875" style="36"/>
  </cols>
  <sheetData>
    <row r="1" spans="1:28" ht="15" thickBot="1" x14ac:dyDescent="0.35">
      <c r="A1" s="113" t="s">
        <v>29</v>
      </c>
      <c r="B1" s="114"/>
      <c r="C1" s="17"/>
      <c r="D1" s="17"/>
      <c r="E1" s="17"/>
      <c r="F1" s="17"/>
      <c r="G1" s="17"/>
      <c r="H1" s="17"/>
      <c r="I1" s="11"/>
      <c r="J1" s="11"/>
      <c r="K1" s="12"/>
    </row>
    <row r="2" spans="1:28" ht="25.8" x14ac:dyDescent="0.5">
      <c r="A2" s="15"/>
      <c r="B2" s="115" t="str">
        <f>CONCATENATE('Personalia en overzicht'!D8," ",'Personalia en overzicht'!D9)</f>
        <v>naam voornaam</v>
      </c>
      <c r="C2" s="116"/>
      <c r="D2" s="40" t="s">
        <v>39</v>
      </c>
      <c r="E2" s="119" t="s">
        <v>23</v>
      </c>
      <c r="F2" s="120"/>
      <c r="G2" s="18" t="s">
        <v>75</v>
      </c>
      <c r="I2" s="73"/>
      <c r="J2" s="74"/>
      <c r="K2" s="74"/>
    </row>
    <row r="3" spans="1:28" x14ac:dyDescent="0.3">
      <c r="A3" s="1"/>
      <c r="B3" s="117" t="str">
        <f>'Personalia en overzicht'!D10</f>
        <v>Straat + nummer</v>
      </c>
      <c r="C3" s="118"/>
      <c r="D3" s="27" t="s">
        <v>38</v>
      </c>
      <c r="E3" s="109" t="str">
        <f>CONCATENATE(B$2,C$2,E$4,G$2)</f>
        <v>naam voornaam202409</v>
      </c>
      <c r="F3" s="110"/>
      <c r="G3" s="18"/>
      <c r="I3" s="75"/>
      <c r="J3" s="75"/>
      <c r="K3" s="76"/>
    </row>
    <row r="4" spans="1:28" x14ac:dyDescent="0.3">
      <c r="A4" s="1"/>
      <c r="B4" s="117" t="str">
        <f>CONCATENATE('Personalia en overzicht'!D11," ",'Personalia en overzicht'!D12)</f>
        <v>postcode gemeente</v>
      </c>
      <c r="C4" s="118"/>
      <c r="D4" s="27" t="s">
        <v>40</v>
      </c>
      <c r="E4" s="109">
        <f>'Personalia en overzicht'!D3</f>
        <v>2024</v>
      </c>
      <c r="F4" s="110"/>
      <c r="G4" s="18"/>
      <c r="I4" s="75"/>
      <c r="J4" s="75"/>
      <c r="K4" s="76"/>
    </row>
    <row r="5" spans="1:28" ht="15" thickBot="1" x14ac:dyDescent="0.35">
      <c r="A5" s="1"/>
      <c r="B5" s="111" t="str">
        <f>'Personalia en overzicht'!D14</f>
        <v>BEXX XXXX XXXX XXXX</v>
      </c>
      <c r="C5" s="112"/>
      <c r="D5" s="28" t="s">
        <v>48</v>
      </c>
      <c r="E5" s="107" t="str">
        <f>'Personalia en overzicht'!D16</f>
        <v>Verenigingswerker</v>
      </c>
      <c r="F5" s="108"/>
      <c r="G5" s="18"/>
      <c r="I5" s="75"/>
      <c r="J5" s="75"/>
      <c r="K5" s="76"/>
    </row>
    <row r="6" spans="1:28" x14ac:dyDescent="0.3">
      <c r="A6" s="1"/>
      <c r="G6" s="18"/>
      <c r="I6" s="75"/>
      <c r="J6" s="75"/>
      <c r="K6" s="76"/>
    </row>
    <row r="7" spans="1:28" ht="15" thickBot="1" x14ac:dyDescent="0.35">
      <c r="G7" s="18"/>
      <c r="H7" s="96" t="s">
        <v>85</v>
      </c>
      <c r="I7" s="122">
        <f>ROUND(M8,0)</f>
        <v>0</v>
      </c>
      <c r="J7" s="97"/>
      <c r="K7" s="76"/>
    </row>
    <row r="8" spans="1:28" ht="24" thickBot="1" x14ac:dyDescent="0.5">
      <c r="A8" s="1"/>
      <c r="E8" s="89" t="s">
        <v>80</v>
      </c>
      <c r="F8" s="85">
        <f>SUM(G11:H41)</f>
        <v>0</v>
      </c>
      <c r="G8" s="86"/>
      <c r="H8" s="87" t="s">
        <v>81</v>
      </c>
      <c r="I8" s="88">
        <f>I7*15</f>
        <v>0</v>
      </c>
      <c r="J8" s="77"/>
      <c r="K8" s="78"/>
      <c r="M8" s="121">
        <f>SUM(K11:K41)</f>
        <v>0</v>
      </c>
    </row>
    <row r="9" spans="1:28" ht="7.2" customHeight="1" thickBot="1" x14ac:dyDescent="0.35">
      <c r="A9" s="3"/>
      <c r="B9" s="4"/>
      <c r="C9" s="4"/>
      <c r="D9" s="4"/>
      <c r="E9" s="4"/>
      <c r="F9" s="4"/>
      <c r="G9" s="4"/>
      <c r="H9" s="4"/>
      <c r="I9" s="4"/>
      <c r="J9" s="4"/>
      <c r="K9" s="5"/>
    </row>
    <row r="10" spans="1:28" ht="62.4" customHeight="1" x14ac:dyDescent="0.3">
      <c r="A10" s="29" t="s">
        <v>0</v>
      </c>
      <c r="B10" s="31" t="s">
        <v>52</v>
      </c>
      <c r="C10" s="31" t="s">
        <v>36</v>
      </c>
      <c r="D10" s="31" t="s">
        <v>37</v>
      </c>
      <c r="E10" s="30" t="s">
        <v>1</v>
      </c>
      <c r="F10" s="31" t="s">
        <v>28</v>
      </c>
      <c r="G10" s="31" t="s">
        <v>49</v>
      </c>
      <c r="H10" s="31" t="s">
        <v>50</v>
      </c>
      <c r="I10" s="31" t="s">
        <v>35</v>
      </c>
      <c r="J10" s="31" t="s">
        <v>47</v>
      </c>
      <c r="K10" s="32" t="s">
        <v>55</v>
      </c>
      <c r="L10" s="37">
        <f>SUM(L11:L41)</f>
        <v>0</v>
      </c>
      <c r="M10" s="37">
        <f t="shared" ref="M10:U10" si="0">SUM(M11:M41)</f>
        <v>0</v>
      </c>
      <c r="N10" s="37">
        <f t="shared" si="0"/>
        <v>0</v>
      </c>
      <c r="O10" s="37">
        <f t="shared" si="0"/>
        <v>0</v>
      </c>
      <c r="P10" s="37">
        <f t="shared" si="0"/>
        <v>0</v>
      </c>
      <c r="Q10" s="37">
        <f t="shared" si="0"/>
        <v>0</v>
      </c>
      <c r="R10" s="37">
        <f t="shared" si="0"/>
        <v>0</v>
      </c>
      <c r="S10" s="37">
        <f t="shared" si="0"/>
        <v>0</v>
      </c>
      <c r="T10" s="37">
        <f t="shared" si="0"/>
        <v>0</v>
      </c>
      <c r="U10" s="37">
        <f t="shared" si="0"/>
        <v>0</v>
      </c>
    </row>
    <row r="11" spans="1:28" x14ac:dyDescent="0.3">
      <c r="A11" s="56"/>
      <c r="B11" s="57" t="s">
        <v>31</v>
      </c>
      <c r="C11" s="58"/>
      <c r="D11" s="58"/>
      <c r="E11" s="57"/>
      <c r="F11" s="59">
        <v>0</v>
      </c>
      <c r="G11" s="60"/>
      <c r="H11" s="60"/>
      <c r="I11" s="22">
        <f t="shared" ref="I11:I41" si="1">SUM(X11:AB11)</f>
        <v>0</v>
      </c>
      <c r="J11" s="38">
        <f>(G11+H11)*I11</f>
        <v>0</v>
      </c>
      <c r="K11" s="63">
        <f>F11/15</f>
        <v>0</v>
      </c>
      <c r="L11" s="36">
        <f>SUMIF(B11,"Scheidsrechter",K11)</f>
        <v>0</v>
      </c>
      <c r="M11" s="36">
        <f>SUMIF(B11,"Scheidsrechter",J11)</f>
        <v>0</v>
      </c>
      <c r="N11" s="36">
        <f>SUMIF(B11,"Waarnemer",K11)</f>
        <v>0</v>
      </c>
      <c r="O11" s="36">
        <f>SUMIF(B11,"Waarnemer",J11)</f>
        <v>0</v>
      </c>
      <c r="P11" s="36">
        <f>SUMIF(B11,"Sportkampen",K11)</f>
        <v>0</v>
      </c>
      <c r="Q11" s="36">
        <f>SUMIF(B11,"Sportkampen",J11)</f>
        <v>0</v>
      </c>
      <c r="R11" s="36">
        <f>SUMIF(B11,"Lesgevers of trainers",K11)</f>
        <v>0</v>
      </c>
      <c r="S11" s="36">
        <f>SUMIF(B11,"Lesgevers of trainers",J11)</f>
        <v>0</v>
      </c>
      <c r="T11" s="36">
        <f>SUMIF(B11,"Andere",K11)</f>
        <v>0</v>
      </c>
      <c r="U11" s="36">
        <f>SUMIF(B11,"Andere",J11)</f>
        <v>0</v>
      </c>
      <c r="X11" s="36">
        <f>SUMIF(B11,"Scheidsrechter",Lijsten!$F$4)</f>
        <v>0</v>
      </c>
      <c r="Y11" s="36">
        <f>SUMIF(B11,"Waarnemer",Lijsten!$F$4)</f>
        <v>0</v>
      </c>
      <c r="Z11" s="36">
        <f>SUMIF(B11,"Sportkampen",Lijsten!$F$4)</f>
        <v>0</v>
      </c>
      <c r="AA11" s="36">
        <f>SUMIF(B11,"Lesgevers of Trainers",Lijsten!$F$4)</f>
        <v>0</v>
      </c>
      <c r="AB11" s="36">
        <f>SUMIF(B11,"Andere",Lijsten!$F$3)</f>
        <v>0</v>
      </c>
    </row>
    <row r="12" spans="1:28" x14ac:dyDescent="0.3">
      <c r="A12" s="56"/>
      <c r="B12" s="57" t="s">
        <v>31</v>
      </c>
      <c r="C12" s="61"/>
      <c r="D12" s="58"/>
      <c r="E12" s="57"/>
      <c r="F12" s="59">
        <v>0</v>
      </c>
      <c r="G12" s="60"/>
      <c r="H12" s="60"/>
      <c r="I12" s="22">
        <f t="shared" si="1"/>
        <v>0</v>
      </c>
      <c r="J12" s="38">
        <f t="shared" ref="J12:J41" si="2">(G12+H12)*I12</f>
        <v>0</v>
      </c>
      <c r="K12" s="63">
        <f t="shared" ref="K12:K41" si="3">F12/15</f>
        <v>0</v>
      </c>
      <c r="L12" s="36">
        <f t="shared" ref="L12:L41" si="4">SUMIF(B12,"Scheidsrechter",K12)</f>
        <v>0</v>
      </c>
      <c r="M12" s="36">
        <f t="shared" ref="M12:M41" si="5">SUMIF(B12,"Scheidsrechter",J12)</f>
        <v>0</v>
      </c>
      <c r="N12" s="36">
        <f t="shared" ref="N12:N41" si="6">SUMIF(B12,"Waarnemer",K12)</f>
        <v>0</v>
      </c>
      <c r="O12" s="36">
        <f t="shared" ref="O12:O41" si="7">SUMIF(B12,"Waarnemer",J12)</f>
        <v>0</v>
      </c>
      <c r="P12" s="36">
        <f t="shared" ref="P12:P41" si="8">SUMIF(B12,"Sportkampen",K12)</f>
        <v>0</v>
      </c>
      <c r="Q12" s="36">
        <f t="shared" ref="Q12:Q41" si="9">SUMIF(B12,"Sportkampen",J12)</f>
        <v>0</v>
      </c>
      <c r="R12" s="36">
        <f t="shared" ref="R12:R41" si="10">SUMIF(B12,"Lesgevers of trainers",K12)</f>
        <v>0</v>
      </c>
      <c r="S12" s="36">
        <f t="shared" ref="S12:S41" si="11">SUMIF(B12,"Lesgevers of trainers",J12)</f>
        <v>0</v>
      </c>
      <c r="T12" s="36">
        <f t="shared" ref="T12:T41" si="12">SUMIF(B12,"Andere",K12)</f>
        <v>0</v>
      </c>
      <c r="U12" s="36">
        <f t="shared" ref="U12:U41" si="13">SUMIF(B12,"Andere",J12)</f>
        <v>0</v>
      </c>
      <c r="X12" s="36">
        <f>SUMIF(B12,"Scheidsrechter",Lijsten!$F$4)</f>
        <v>0</v>
      </c>
      <c r="Y12" s="36">
        <f>SUMIF(B12,"Waarnemer",Lijsten!$F$4)</f>
        <v>0</v>
      </c>
      <c r="Z12" s="36">
        <f>SUMIF(B12,"Sportkampen",Lijsten!$F$4)</f>
        <v>0</v>
      </c>
      <c r="AA12" s="36">
        <f>SUMIF(B12,"Lesgevers of Trainers",Lijsten!$F$4)</f>
        <v>0</v>
      </c>
      <c r="AB12" s="36">
        <f>SUMIF(B12,"Andere",Lijsten!$F$3)</f>
        <v>0</v>
      </c>
    </row>
    <row r="13" spans="1:28" x14ac:dyDescent="0.3">
      <c r="A13" s="56"/>
      <c r="B13" s="57" t="s">
        <v>31</v>
      </c>
      <c r="C13" s="61"/>
      <c r="D13" s="58"/>
      <c r="E13" s="57"/>
      <c r="F13" s="59">
        <v>0</v>
      </c>
      <c r="G13" s="60"/>
      <c r="H13" s="60"/>
      <c r="I13" s="22">
        <f t="shared" si="1"/>
        <v>0</v>
      </c>
      <c r="J13" s="38">
        <f t="shared" si="2"/>
        <v>0</v>
      </c>
      <c r="K13" s="63">
        <f t="shared" si="3"/>
        <v>0</v>
      </c>
      <c r="L13" s="36">
        <f t="shared" si="4"/>
        <v>0</v>
      </c>
      <c r="M13" s="36">
        <f t="shared" si="5"/>
        <v>0</v>
      </c>
      <c r="N13" s="36">
        <f t="shared" si="6"/>
        <v>0</v>
      </c>
      <c r="O13" s="36">
        <f t="shared" si="7"/>
        <v>0</v>
      </c>
      <c r="P13" s="36">
        <f t="shared" si="8"/>
        <v>0</v>
      </c>
      <c r="Q13" s="36">
        <f t="shared" si="9"/>
        <v>0</v>
      </c>
      <c r="R13" s="36">
        <f t="shared" si="10"/>
        <v>0</v>
      </c>
      <c r="S13" s="36">
        <f t="shared" si="11"/>
        <v>0</v>
      </c>
      <c r="T13" s="36">
        <f t="shared" si="12"/>
        <v>0</v>
      </c>
      <c r="U13" s="36">
        <f t="shared" si="13"/>
        <v>0</v>
      </c>
      <c r="X13" s="36">
        <f>SUMIF(B13,"Scheidsrechter",Lijsten!$F$4)</f>
        <v>0</v>
      </c>
      <c r="Y13" s="36">
        <f>SUMIF(B13,"Waarnemer",Lijsten!$F$4)</f>
        <v>0</v>
      </c>
      <c r="Z13" s="36">
        <f>SUMIF(B13,"Sportkampen",Lijsten!$F$4)</f>
        <v>0</v>
      </c>
      <c r="AA13" s="36">
        <f>SUMIF(B13,"Lesgevers of Trainers",Lijsten!$F$4)</f>
        <v>0</v>
      </c>
      <c r="AB13" s="36">
        <f>SUMIF(B13,"Andere",Lijsten!$F$3)</f>
        <v>0</v>
      </c>
    </row>
    <row r="14" spans="1:28" x14ac:dyDescent="0.3">
      <c r="A14" s="56"/>
      <c r="B14" s="57" t="s">
        <v>31</v>
      </c>
      <c r="C14" s="58"/>
      <c r="D14" s="58"/>
      <c r="E14" s="57"/>
      <c r="F14" s="59">
        <v>0</v>
      </c>
      <c r="G14" s="60"/>
      <c r="H14" s="60"/>
      <c r="I14" s="22">
        <f t="shared" si="1"/>
        <v>0</v>
      </c>
      <c r="J14" s="38">
        <f t="shared" si="2"/>
        <v>0</v>
      </c>
      <c r="K14" s="63">
        <f t="shared" si="3"/>
        <v>0</v>
      </c>
      <c r="L14" s="36">
        <f t="shared" si="4"/>
        <v>0</v>
      </c>
      <c r="M14" s="36">
        <f t="shared" si="5"/>
        <v>0</v>
      </c>
      <c r="N14" s="36">
        <f t="shared" si="6"/>
        <v>0</v>
      </c>
      <c r="O14" s="36">
        <f t="shared" si="7"/>
        <v>0</v>
      </c>
      <c r="P14" s="36">
        <f t="shared" si="8"/>
        <v>0</v>
      </c>
      <c r="Q14" s="36">
        <f t="shared" si="9"/>
        <v>0</v>
      </c>
      <c r="R14" s="36">
        <f t="shared" si="10"/>
        <v>0</v>
      </c>
      <c r="S14" s="36">
        <f t="shared" si="11"/>
        <v>0</v>
      </c>
      <c r="T14" s="36">
        <f t="shared" si="12"/>
        <v>0</v>
      </c>
      <c r="U14" s="36">
        <f t="shared" si="13"/>
        <v>0</v>
      </c>
      <c r="X14" s="36">
        <f>SUMIF(B14,"Scheidsrechter",Lijsten!$F$4)</f>
        <v>0</v>
      </c>
      <c r="Y14" s="36">
        <f>SUMIF(B14,"Waarnemer",Lijsten!$F$4)</f>
        <v>0</v>
      </c>
      <c r="Z14" s="36">
        <f>SUMIF(B14,"Sportkampen",Lijsten!$F$4)</f>
        <v>0</v>
      </c>
      <c r="AA14" s="36">
        <f>SUMIF(B14,"Lesgevers of Trainers",Lijsten!$F$4)</f>
        <v>0</v>
      </c>
      <c r="AB14" s="36">
        <f>SUMIF(B14,"Andere",Lijsten!$F$3)</f>
        <v>0</v>
      </c>
    </row>
    <row r="15" spans="1:28" x14ac:dyDescent="0.3">
      <c r="A15" s="56"/>
      <c r="B15" s="57" t="s">
        <v>31</v>
      </c>
      <c r="C15" s="61"/>
      <c r="D15" s="58"/>
      <c r="E15" s="57"/>
      <c r="F15" s="59">
        <v>0</v>
      </c>
      <c r="G15" s="60"/>
      <c r="H15" s="60"/>
      <c r="I15" s="22">
        <f t="shared" si="1"/>
        <v>0</v>
      </c>
      <c r="J15" s="38">
        <f t="shared" si="2"/>
        <v>0</v>
      </c>
      <c r="K15" s="63">
        <f t="shared" si="3"/>
        <v>0</v>
      </c>
      <c r="L15" s="36">
        <f t="shared" si="4"/>
        <v>0</v>
      </c>
      <c r="M15" s="36">
        <f t="shared" si="5"/>
        <v>0</v>
      </c>
      <c r="N15" s="36">
        <f t="shared" si="6"/>
        <v>0</v>
      </c>
      <c r="O15" s="36">
        <f t="shared" si="7"/>
        <v>0</v>
      </c>
      <c r="P15" s="36">
        <f t="shared" si="8"/>
        <v>0</v>
      </c>
      <c r="Q15" s="36">
        <f t="shared" si="9"/>
        <v>0</v>
      </c>
      <c r="R15" s="36">
        <f t="shared" si="10"/>
        <v>0</v>
      </c>
      <c r="S15" s="36">
        <f t="shared" si="11"/>
        <v>0</v>
      </c>
      <c r="T15" s="36">
        <f t="shared" si="12"/>
        <v>0</v>
      </c>
      <c r="U15" s="36">
        <f t="shared" si="13"/>
        <v>0</v>
      </c>
      <c r="X15" s="36">
        <f>SUMIF(B15,"Scheidsrechter",Lijsten!$F$4)</f>
        <v>0</v>
      </c>
      <c r="Y15" s="36">
        <f>SUMIF(B15,"Waarnemer",Lijsten!$F$4)</f>
        <v>0</v>
      </c>
      <c r="Z15" s="36">
        <f>SUMIF(B15,"Sportkampen",Lijsten!$F$4)</f>
        <v>0</v>
      </c>
      <c r="AA15" s="36">
        <f>SUMIF(B15,"Lesgevers of Trainers",Lijsten!$F$4)</f>
        <v>0</v>
      </c>
      <c r="AB15" s="36">
        <f>SUMIF(B15,"Andere",Lijsten!$F$3)</f>
        <v>0</v>
      </c>
    </row>
    <row r="16" spans="1:28" x14ac:dyDescent="0.3">
      <c r="A16" s="56"/>
      <c r="B16" s="57" t="s">
        <v>31</v>
      </c>
      <c r="C16" s="61"/>
      <c r="D16" s="58"/>
      <c r="E16" s="57"/>
      <c r="F16" s="59">
        <v>0</v>
      </c>
      <c r="G16" s="60"/>
      <c r="H16" s="60"/>
      <c r="I16" s="22">
        <f t="shared" si="1"/>
        <v>0</v>
      </c>
      <c r="J16" s="38">
        <f t="shared" si="2"/>
        <v>0</v>
      </c>
      <c r="K16" s="63">
        <f t="shared" si="3"/>
        <v>0</v>
      </c>
      <c r="L16" s="36">
        <f t="shared" si="4"/>
        <v>0</v>
      </c>
      <c r="M16" s="36">
        <f t="shared" si="5"/>
        <v>0</v>
      </c>
      <c r="N16" s="36">
        <f t="shared" si="6"/>
        <v>0</v>
      </c>
      <c r="O16" s="36">
        <f t="shared" si="7"/>
        <v>0</v>
      </c>
      <c r="P16" s="36">
        <f t="shared" si="8"/>
        <v>0</v>
      </c>
      <c r="Q16" s="36">
        <f t="shared" si="9"/>
        <v>0</v>
      </c>
      <c r="R16" s="36">
        <f t="shared" si="10"/>
        <v>0</v>
      </c>
      <c r="S16" s="36">
        <f t="shared" si="11"/>
        <v>0</v>
      </c>
      <c r="T16" s="36">
        <f t="shared" si="12"/>
        <v>0</v>
      </c>
      <c r="U16" s="36">
        <f t="shared" si="13"/>
        <v>0</v>
      </c>
      <c r="X16" s="36">
        <f>SUMIF(B16,"Scheidsrechter",Lijsten!$F$4)</f>
        <v>0</v>
      </c>
      <c r="Y16" s="36">
        <f>SUMIF(B16,"Waarnemer",Lijsten!$F$4)</f>
        <v>0</v>
      </c>
      <c r="Z16" s="36">
        <f>SUMIF(B16,"Sportkampen",Lijsten!$F$4)</f>
        <v>0</v>
      </c>
      <c r="AA16" s="36">
        <f>SUMIF(B16,"Lesgevers of Trainers",Lijsten!$F$4)</f>
        <v>0</v>
      </c>
      <c r="AB16" s="36">
        <f>SUMIF(B16,"Andere",Lijsten!$F$3)</f>
        <v>0</v>
      </c>
    </row>
    <row r="17" spans="1:28" x14ac:dyDescent="0.3">
      <c r="A17" s="56"/>
      <c r="B17" s="57" t="s">
        <v>31</v>
      </c>
      <c r="C17" s="61"/>
      <c r="D17" s="58"/>
      <c r="E17" s="57"/>
      <c r="F17" s="59">
        <v>0</v>
      </c>
      <c r="G17" s="60"/>
      <c r="H17" s="60"/>
      <c r="I17" s="22">
        <f t="shared" si="1"/>
        <v>0</v>
      </c>
      <c r="J17" s="38">
        <f t="shared" si="2"/>
        <v>0</v>
      </c>
      <c r="K17" s="63">
        <f t="shared" si="3"/>
        <v>0</v>
      </c>
      <c r="L17" s="36">
        <f t="shared" si="4"/>
        <v>0</v>
      </c>
      <c r="M17" s="36">
        <f t="shared" si="5"/>
        <v>0</v>
      </c>
      <c r="N17" s="36">
        <f t="shared" si="6"/>
        <v>0</v>
      </c>
      <c r="O17" s="36">
        <f t="shared" si="7"/>
        <v>0</v>
      </c>
      <c r="P17" s="36">
        <f t="shared" si="8"/>
        <v>0</v>
      </c>
      <c r="Q17" s="36">
        <f t="shared" si="9"/>
        <v>0</v>
      </c>
      <c r="R17" s="36">
        <f t="shared" si="10"/>
        <v>0</v>
      </c>
      <c r="S17" s="36">
        <f t="shared" si="11"/>
        <v>0</v>
      </c>
      <c r="T17" s="36">
        <f t="shared" si="12"/>
        <v>0</v>
      </c>
      <c r="U17" s="36">
        <f t="shared" si="13"/>
        <v>0</v>
      </c>
      <c r="X17" s="36">
        <f>SUMIF(B17,"Scheidsrechter",Lijsten!$F$4)</f>
        <v>0</v>
      </c>
      <c r="Y17" s="36">
        <f>SUMIF(B17,"Waarnemer",Lijsten!$F$4)</f>
        <v>0</v>
      </c>
      <c r="Z17" s="36">
        <f>SUMIF(B17,"Sportkampen",Lijsten!$F$4)</f>
        <v>0</v>
      </c>
      <c r="AA17" s="36">
        <f>SUMIF(B17,"Lesgevers of Trainers",Lijsten!$F$4)</f>
        <v>0</v>
      </c>
      <c r="AB17" s="36">
        <f>SUMIF(B17,"Andere",Lijsten!$F$3)</f>
        <v>0</v>
      </c>
    </row>
    <row r="18" spans="1:28" x14ac:dyDescent="0.3">
      <c r="A18" s="56"/>
      <c r="B18" s="57" t="s">
        <v>31</v>
      </c>
      <c r="C18" s="58"/>
      <c r="D18" s="58"/>
      <c r="E18" s="57"/>
      <c r="F18" s="59">
        <v>0</v>
      </c>
      <c r="G18" s="60"/>
      <c r="H18" s="60"/>
      <c r="I18" s="22">
        <f t="shared" si="1"/>
        <v>0</v>
      </c>
      <c r="J18" s="38">
        <f t="shared" si="2"/>
        <v>0</v>
      </c>
      <c r="K18" s="63">
        <f t="shared" si="3"/>
        <v>0</v>
      </c>
      <c r="L18" s="36">
        <f t="shared" si="4"/>
        <v>0</v>
      </c>
      <c r="M18" s="36">
        <f t="shared" si="5"/>
        <v>0</v>
      </c>
      <c r="N18" s="36">
        <f t="shared" si="6"/>
        <v>0</v>
      </c>
      <c r="O18" s="36">
        <f t="shared" si="7"/>
        <v>0</v>
      </c>
      <c r="P18" s="36">
        <f t="shared" si="8"/>
        <v>0</v>
      </c>
      <c r="Q18" s="36">
        <f t="shared" si="9"/>
        <v>0</v>
      </c>
      <c r="R18" s="36">
        <f t="shared" si="10"/>
        <v>0</v>
      </c>
      <c r="S18" s="36">
        <f t="shared" si="11"/>
        <v>0</v>
      </c>
      <c r="T18" s="36">
        <f t="shared" si="12"/>
        <v>0</v>
      </c>
      <c r="U18" s="36">
        <f t="shared" si="13"/>
        <v>0</v>
      </c>
      <c r="X18" s="36">
        <f>SUMIF(B18,"Scheidsrechter",Lijsten!$F$4)</f>
        <v>0</v>
      </c>
      <c r="Y18" s="36">
        <f>SUMIF(B18,"Waarnemer",Lijsten!$F$4)</f>
        <v>0</v>
      </c>
      <c r="Z18" s="36">
        <f>SUMIF(B18,"Sportkampen",Lijsten!$F$4)</f>
        <v>0</v>
      </c>
      <c r="AA18" s="36">
        <f>SUMIF(B18,"Lesgevers of Trainers",Lijsten!$F$4)</f>
        <v>0</v>
      </c>
      <c r="AB18" s="36">
        <f>SUMIF(B18,"Andere",Lijsten!$F$3)</f>
        <v>0</v>
      </c>
    </row>
    <row r="19" spans="1:28" x14ac:dyDescent="0.3">
      <c r="A19" s="56"/>
      <c r="B19" s="57" t="s">
        <v>31</v>
      </c>
      <c r="C19" s="61"/>
      <c r="D19" s="58"/>
      <c r="E19" s="57"/>
      <c r="F19" s="59">
        <v>0</v>
      </c>
      <c r="G19" s="60"/>
      <c r="H19" s="60"/>
      <c r="I19" s="22">
        <f t="shared" si="1"/>
        <v>0</v>
      </c>
      <c r="J19" s="38">
        <f t="shared" si="2"/>
        <v>0</v>
      </c>
      <c r="K19" s="63">
        <f t="shared" si="3"/>
        <v>0</v>
      </c>
      <c r="L19" s="36">
        <f t="shared" si="4"/>
        <v>0</v>
      </c>
      <c r="M19" s="36">
        <f t="shared" si="5"/>
        <v>0</v>
      </c>
      <c r="N19" s="36">
        <f t="shared" si="6"/>
        <v>0</v>
      </c>
      <c r="O19" s="36">
        <f t="shared" si="7"/>
        <v>0</v>
      </c>
      <c r="P19" s="36">
        <f t="shared" si="8"/>
        <v>0</v>
      </c>
      <c r="Q19" s="36">
        <f t="shared" si="9"/>
        <v>0</v>
      </c>
      <c r="R19" s="36">
        <f t="shared" si="10"/>
        <v>0</v>
      </c>
      <c r="S19" s="36">
        <f t="shared" si="11"/>
        <v>0</v>
      </c>
      <c r="T19" s="36">
        <f t="shared" si="12"/>
        <v>0</v>
      </c>
      <c r="U19" s="36">
        <f t="shared" si="13"/>
        <v>0</v>
      </c>
      <c r="X19" s="36">
        <f>SUMIF(B19,"Scheidsrechter",Lijsten!$F$4)</f>
        <v>0</v>
      </c>
      <c r="Y19" s="36">
        <f>SUMIF(B19,"Waarnemer",Lijsten!$F$4)</f>
        <v>0</v>
      </c>
      <c r="Z19" s="36">
        <f>SUMIF(B19,"Sportkampen",Lijsten!$F$4)</f>
        <v>0</v>
      </c>
      <c r="AA19" s="36">
        <f>SUMIF(B19,"Lesgevers of Trainers",Lijsten!$F$4)</f>
        <v>0</v>
      </c>
      <c r="AB19" s="36">
        <f>SUMIF(B19,"Andere",Lijsten!$F$3)</f>
        <v>0</v>
      </c>
    </row>
    <row r="20" spans="1:28" x14ac:dyDescent="0.3">
      <c r="A20" s="56"/>
      <c r="B20" s="57" t="s">
        <v>31</v>
      </c>
      <c r="C20" s="61"/>
      <c r="D20" s="58"/>
      <c r="E20" s="57"/>
      <c r="F20" s="59">
        <v>0</v>
      </c>
      <c r="G20" s="60"/>
      <c r="H20" s="60"/>
      <c r="I20" s="22">
        <f t="shared" si="1"/>
        <v>0</v>
      </c>
      <c r="J20" s="38">
        <f t="shared" si="2"/>
        <v>0</v>
      </c>
      <c r="K20" s="63">
        <f t="shared" si="3"/>
        <v>0</v>
      </c>
      <c r="L20" s="36">
        <f t="shared" si="4"/>
        <v>0</v>
      </c>
      <c r="M20" s="36">
        <f t="shared" si="5"/>
        <v>0</v>
      </c>
      <c r="N20" s="36">
        <f t="shared" si="6"/>
        <v>0</v>
      </c>
      <c r="O20" s="36">
        <f t="shared" si="7"/>
        <v>0</v>
      </c>
      <c r="P20" s="36">
        <f t="shared" si="8"/>
        <v>0</v>
      </c>
      <c r="Q20" s="36">
        <f t="shared" si="9"/>
        <v>0</v>
      </c>
      <c r="R20" s="36">
        <f t="shared" si="10"/>
        <v>0</v>
      </c>
      <c r="S20" s="36">
        <f t="shared" si="11"/>
        <v>0</v>
      </c>
      <c r="T20" s="36">
        <f t="shared" si="12"/>
        <v>0</v>
      </c>
      <c r="U20" s="36">
        <f t="shared" si="13"/>
        <v>0</v>
      </c>
      <c r="X20" s="36">
        <f>SUMIF(B20,"Scheidsrechter",Lijsten!$F$4)</f>
        <v>0</v>
      </c>
      <c r="Y20" s="36">
        <f>SUMIF(B20,"Waarnemer",Lijsten!$F$4)</f>
        <v>0</v>
      </c>
      <c r="Z20" s="36">
        <f>SUMIF(B20,"Sportkampen",Lijsten!$F$4)</f>
        <v>0</v>
      </c>
      <c r="AA20" s="36">
        <f>SUMIF(B20,"Lesgevers of Trainers",Lijsten!$F$4)</f>
        <v>0</v>
      </c>
      <c r="AB20" s="36">
        <f>SUMIF(B20,"Andere",Lijsten!$F$3)</f>
        <v>0</v>
      </c>
    </row>
    <row r="21" spans="1:28" x14ac:dyDescent="0.3">
      <c r="A21" s="56"/>
      <c r="B21" s="57" t="s">
        <v>31</v>
      </c>
      <c r="C21" s="61"/>
      <c r="D21" s="58"/>
      <c r="E21" s="57"/>
      <c r="F21" s="59">
        <v>0</v>
      </c>
      <c r="G21" s="60"/>
      <c r="H21" s="60"/>
      <c r="I21" s="22">
        <f t="shared" si="1"/>
        <v>0</v>
      </c>
      <c r="J21" s="38">
        <f t="shared" si="2"/>
        <v>0</v>
      </c>
      <c r="K21" s="63">
        <f t="shared" si="3"/>
        <v>0</v>
      </c>
      <c r="L21" s="36">
        <f t="shared" si="4"/>
        <v>0</v>
      </c>
      <c r="M21" s="36">
        <f t="shared" si="5"/>
        <v>0</v>
      </c>
      <c r="N21" s="36">
        <f t="shared" si="6"/>
        <v>0</v>
      </c>
      <c r="O21" s="36">
        <f t="shared" si="7"/>
        <v>0</v>
      </c>
      <c r="P21" s="36">
        <f t="shared" si="8"/>
        <v>0</v>
      </c>
      <c r="Q21" s="36">
        <f t="shared" si="9"/>
        <v>0</v>
      </c>
      <c r="R21" s="36">
        <f t="shared" si="10"/>
        <v>0</v>
      </c>
      <c r="S21" s="36">
        <f t="shared" si="11"/>
        <v>0</v>
      </c>
      <c r="T21" s="36">
        <f t="shared" si="12"/>
        <v>0</v>
      </c>
      <c r="U21" s="36">
        <f t="shared" si="13"/>
        <v>0</v>
      </c>
      <c r="X21" s="36">
        <f>SUMIF(B21,"Scheidsrechter",Lijsten!$F$4)</f>
        <v>0</v>
      </c>
      <c r="Y21" s="36">
        <f>SUMIF(B21,"Waarnemer",Lijsten!$F$4)</f>
        <v>0</v>
      </c>
      <c r="Z21" s="36">
        <f>SUMIF(B21,"Sportkampen",Lijsten!$F$4)</f>
        <v>0</v>
      </c>
      <c r="AA21" s="36">
        <f>SUMIF(B21,"Lesgevers of Trainers",Lijsten!$F$4)</f>
        <v>0</v>
      </c>
      <c r="AB21" s="36">
        <f>SUMIF(B21,"Andere",Lijsten!$F$3)</f>
        <v>0</v>
      </c>
    </row>
    <row r="22" spans="1:28" x14ac:dyDescent="0.3">
      <c r="A22" s="56"/>
      <c r="B22" s="57" t="s">
        <v>31</v>
      </c>
      <c r="C22" s="61"/>
      <c r="D22" s="58"/>
      <c r="E22" s="57"/>
      <c r="F22" s="59">
        <v>0</v>
      </c>
      <c r="G22" s="60"/>
      <c r="H22" s="60"/>
      <c r="I22" s="22">
        <f t="shared" si="1"/>
        <v>0</v>
      </c>
      <c r="J22" s="38">
        <f t="shared" si="2"/>
        <v>0</v>
      </c>
      <c r="K22" s="63">
        <f t="shared" si="3"/>
        <v>0</v>
      </c>
      <c r="L22" s="36">
        <f t="shared" si="4"/>
        <v>0</v>
      </c>
      <c r="M22" s="36">
        <f t="shared" si="5"/>
        <v>0</v>
      </c>
      <c r="N22" s="36">
        <f t="shared" si="6"/>
        <v>0</v>
      </c>
      <c r="O22" s="36">
        <f t="shared" si="7"/>
        <v>0</v>
      </c>
      <c r="P22" s="36">
        <f t="shared" si="8"/>
        <v>0</v>
      </c>
      <c r="Q22" s="36">
        <f t="shared" si="9"/>
        <v>0</v>
      </c>
      <c r="R22" s="36">
        <f t="shared" si="10"/>
        <v>0</v>
      </c>
      <c r="S22" s="36">
        <f t="shared" si="11"/>
        <v>0</v>
      </c>
      <c r="T22" s="36">
        <f t="shared" si="12"/>
        <v>0</v>
      </c>
      <c r="U22" s="36">
        <f t="shared" si="13"/>
        <v>0</v>
      </c>
      <c r="X22" s="36">
        <f>SUMIF(B22,"Scheidsrechter",Lijsten!$F$4)</f>
        <v>0</v>
      </c>
      <c r="Y22" s="36">
        <f>SUMIF(B22,"Waarnemer",Lijsten!$F$4)</f>
        <v>0</v>
      </c>
      <c r="Z22" s="36">
        <f>SUMIF(B22,"Sportkampen",Lijsten!$F$4)</f>
        <v>0</v>
      </c>
      <c r="AA22" s="36">
        <f>SUMIF(B22,"Lesgevers of Trainers",Lijsten!$F$4)</f>
        <v>0</v>
      </c>
      <c r="AB22" s="36">
        <f>SUMIF(B22,"Andere",Lijsten!$F$3)</f>
        <v>0</v>
      </c>
    </row>
    <row r="23" spans="1:28" x14ac:dyDescent="0.3">
      <c r="A23" s="56"/>
      <c r="B23" s="57" t="s">
        <v>31</v>
      </c>
      <c r="C23" s="61"/>
      <c r="D23" s="58"/>
      <c r="E23" s="57"/>
      <c r="F23" s="59">
        <v>0</v>
      </c>
      <c r="G23" s="60"/>
      <c r="H23" s="60"/>
      <c r="I23" s="22">
        <f t="shared" si="1"/>
        <v>0</v>
      </c>
      <c r="J23" s="38">
        <f t="shared" si="2"/>
        <v>0</v>
      </c>
      <c r="K23" s="63">
        <f t="shared" si="3"/>
        <v>0</v>
      </c>
      <c r="L23" s="36">
        <f t="shared" si="4"/>
        <v>0</v>
      </c>
      <c r="M23" s="36">
        <f t="shared" si="5"/>
        <v>0</v>
      </c>
      <c r="N23" s="36">
        <f t="shared" si="6"/>
        <v>0</v>
      </c>
      <c r="O23" s="36">
        <f t="shared" si="7"/>
        <v>0</v>
      </c>
      <c r="P23" s="36">
        <f t="shared" si="8"/>
        <v>0</v>
      </c>
      <c r="Q23" s="36">
        <f t="shared" si="9"/>
        <v>0</v>
      </c>
      <c r="R23" s="36">
        <f t="shared" si="10"/>
        <v>0</v>
      </c>
      <c r="S23" s="36">
        <f t="shared" si="11"/>
        <v>0</v>
      </c>
      <c r="T23" s="36">
        <f t="shared" si="12"/>
        <v>0</v>
      </c>
      <c r="U23" s="36">
        <f t="shared" si="13"/>
        <v>0</v>
      </c>
      <c r="X23" s="36">
        <f>SUMIF(B23,"Scheidsrechter",Lijsten!$F$4)</f>
        <v>0</v>
      </c>
      <c r="Y23" s="36">
        <f>SUMIF(B23,"Waarnemer",Lijsten!$F$4)</f>
        <v>0</v>
      </c>
      <c r="Z23" s="36">
        <f>SUMIF(B23,"Sportkampen",Lijsten!$F$4)</f>
        <v>0</v>
      </c>
      <c r="AA23" s="36">
        <f>SUMIF(B23,"Lesgevers of Trainers",Lijsten!$F$4)</f>
        <v>0</v>
      </c>
      <c r="AB23" s="36">
        <f>SUMIF(B23,"Andere",Lijsten!$F$3)</f>
        <v>0</v>
      </c>
    </row>
    <row r="24" spans="1:28" x14ac:dyDescent="0.3">
      <c r="A24" s="56"/>
      <c r="B24" s="57" t="s">
        <v>31</v>
      </c>
      <c r="C24" s="61"/>
      <c r="D24" s="58"/>
      <c r="E24" s="57"/>
      <c r="F24" s="59">
        <v>0</v>
      </c>
      <c r="G24" s="60"/>
      <c r="H24" s="60"/>
      <c r="I24" s="22">
        <f t="shared" si="1"/>
        <v>0</v>
      </c>
      <c r="J24" s="38">
        <f t="shared" si="2"/>
        <v>0</v>
      </c>
      <c r="K24" s="63">
        <f t="shared" si="3"/>
        <v>0</v>
      </c>
      <c r="L24" s="36">
        <f t="shared" si="4"/>
        <v>0</v>
      </c>
      <c r="M24" s="36">
        <f t="shared" si="5"/>
        <v>0</v>
      </c>
      <c r="N24" s="36">
        <f t="shared" si="6"/>
        <v>0</v>
      </c>
      <c r="O24" s="36">
        <f t="shared" si="7"/>
        <v>0</v>
      </c>
      <c r="P24" s="36">
        <f t="shared" si="8"/>
        <v>0</v>
      </c>
      <c r="Q24" s="36">
        <f t="shared" si="9"/>
        <v>0</v>
      </c>
      <c r="R24" s="36">
        <f t="shared" si="10"/>
        <v>0</v>
      </c>
      <c r="S24" s="36">
        <f t="shared" si="11"/>
        <v>0</v>
      </c>
      <c r="T24" s="36">
        <f t="shared" si="12"/>
        <v>0</v>
      </c>
      <c r="U24" s="36">
        <f t="shared" si="13"/>
        <v>0</v>
      </c>
      <c r="X24" s="36">
        <f>SUMIF(B24,"Scheidsrechter",Lijsten!$F$4)</f>
        <v>0</v>
      </c>
      <c r="Y24" s="36">
        <f>SUMIF(B24,"Waarnemer",Lijsten!$F$4)</f>
        <v>0</v>
      </c>
      <c r="Z24" s="36">
        <f>SUMIF(B24,"Sportkampen",Lijsten!$F$4)</f>
        <v>0</v>
      </c>
      <c r="AA24" s="36">
        <f>SUMIF(B24,"Lesgevers of Trainers",Lijsten!$F$4)</f>
        <v>0</v>
      </c>
      <c r="AB24" s="36">
        <f>SUMIF(B24,"Andere",Lijsten!$F$3)</f>
        <v>0</v>
      </c>
    </row>
    <row r="25" spans="1:28" x14ac:dyDescent="0.3">
      <c r="A25" s="56"/>
      <c r="B25" s="57" t="s">
        <v>31</v>
      </c>
      <c r="C25" s="61"/>
      <c r="D25" s="58"/>
      <c r="E25" s="57"/>
      <c r="F25" s="59">
        <v>0</v>
      </c>
      <c r="G25" s="60"/>
      <c r="H25" s="60"/>
      <c r="I25" s="22">
        <f t="shared" si="1"/>
        <v>0</v>
      </c>
      <c r="J25" s="38">
        <f t="shared" si="2"/>
        <v>0</v>
      </c>
      <c r="K25" s="63">
        <f t="shared" si="3"/>
        <v>0</v>
      </c>
      <c r="L25" s="36">
        <f t="shared" si="4"/>
        <v>0</v>
      </c>
      <c r="M25" s="36">
        <f t="shared" si="5"/>
        <v>0</v>
      </c>
      <c r="N25" s="36">
        <f t="shared" si="6"/>
        <v>0</v>
      </c>
      <c r="O25" s="36">
        <f t="shared" si="7"/>
        <v>0</v>
      </c>
      <c r="P25" s="36">
        <f t="shared" si="8"/>
        <v>0</v>
      </c>
      <c r="Q25" s="36">
        <f t="shared" si="9"/>
        <v>0</v>
      </c>
      <c r="R25" s="36">
        <f t="shared" si="10"/>
        <v>0</v>
      </c>
      <c r="S25" s="36">
        <f t="shared" si="11"/>
        <v>0</v>
      </c>
      <c r="T25" s="36">
        <f t="shared" si="12"/>
        <v>0</v>
      </c>
      <c r="U25" s="36">
        <f t="shared" si="13"/>
        <v>0</v>
      </c>
      <c r="X25" s="36">
        <f>SUMIF(B25,"Scheidsrechter",Lijsten!$F$4)</f>
        <v>0</v>
      </c>
      <c r="Y25" s="36">
        <f>SUMIF(B25,"Waarnemer",Lijsten!$F$4)</f>
        <v>0</v>
      </c>
      <c r="Z25" s="36">
        <f>SUMIF(B25,"Sportkampen",Lijsten!$F$4)</f>
        <v>0</v>
      </c>
      <c r="AA25" s="36">
        <f>SUMIF(B25,"Lesgevers of Trainers",Lijsten!$F$4)</f>
        <v>0</v>
      </c>
      <c r="AB25" s="36">
        <f>SUMIF(B25,"Andere",Lijsten!$F$3)</f>
        <v>0</v>
      </c>
    </row>
    <row r="26" spans="1:28" x14ac:dyDescent="0.3">
      <c r="A26" s="56"/>
      <c r="B26" s="57" t="s">
        <v>31</v>
      </c>
      <c r="C26" s="58"/>
      <c r="D26" s="58"/>
      <c r="E26" s="57"/>
      <c r="F26" s="59">
        <v>0</v>
      </c>
      <c r="G26" s="60"/>
      <c r="H26" s="60"/>
      <c r="I26" s="22">
        <f t="shared" si="1"/>
        <v>0</v>
      </c>
      <c r="J26" s="38">
        <f t="shared" si="2"/>
        <v>0</v>
      </c>
      <c r="K26" s="63">
        <f t="shared" si="3"/>
        <v>0</v>
      </c>
      <c r="L26" s="36">
        <f t="shared" si="4"/>
        <v>0</v>
      </c>
      <c r="M26" s="36">
        <f t="shared" si="5"/>
        <v>0</v>
      </c>
      <c r="N26" s="36">
        <f t="shared" si="6"/>
        <v>0</v>
      </c>
      <c r="O26" s="36">
        <f t="shared" si="7"/>
        <v>0</v>
      </c>
      <c r="P26" s="36">
        <f t="shared" si="8"/>
        <v>0</v>
      </c>
      <c r="Q26" s="36">
        <f t="shared" si="9"/>
        <v>0</v>
      </c>
      <c r="R26" s="36">
        <f t="shared" si="10"/>
        <v>0</v>
      </c>
      <c r="S26" s="36">
        <f t="shared" si="11"/>
        <v>0</v>
      </c>
      <c r="T26" s="36">
        <f t="shared" si="12"/>
        <v>0</v>
      </c>
      <c r="U26" s="36">
        <f t="shared" si="13"/>
        <v>0</v>
      </c>
      <c r="X26" s="36">
        <f>SUMIF(B26,"Scheidsrechter",Lijsten!$F$4)</f>
        <v>0</v>
      </c>
      <c r="Y26" s="36">
        <f>SUMIF(B26,"Waarnemer",Lijsten!$F$4)</f>
        <v>0</v>
      </c>
      <c r="Z26" s="36">
        <f>SUMIF(B26,"Sportkampen",Lijsten!$F$4)</f>
        <v>0</v>
      </c>
      <c r="AA26" s="36">
        <f>SUMIF(B26,"Lesgevers of Trainers",Lijsten!$F$4)</f>
        <v>0</v>
      </c>
      <c r="AB26" s="36">
        <f>SUMIF(B26,"Andere",Lijsten!$F$3)</f>
        <v>0</v>
      </c>
    </row>
    <row r="27" spans="1:28" x14ac:dyDescent="0.3">
      <c r="A27" s="56"/>
      <c r="B27" s="57" t="s">
        <v>31</v>
      </c>
      <c r="C27" s="61"/>
      <c r="D27" s="58"/>
      <c r="E27" s="57"/>
      <c r="F27" s="59">
        <v>0</v>
      </c>
      <c r="G27" s="60"/>
      <c r="H27" s="60"/>
      <c r="I27" s="22">
        <f t="shared" si="1"/>
        <v>0</v>
      </c>
      <c r="J27" s="38">
        <f t="shared" si="2"/>
        <v>0</v>
      </c>
      <c r="K27" s="63">
        <f t="shared" si="3"/>
        <v>0</v>
      </c>
      <c r="L27" s="36">
        <f t="shared" si="4"/>
        <v>0</v>
      </c>
      <c r="M27" s="36">
        <f t="shared" si="5"/>
        <v>0</v>
      </c>
      <c r="N27" s="36">
        <f t="shared" si="6"/>
        <v>0</v>
      </c>
      <c r="O27" s="36">
        <f t="shared" si="7"/>
        <v>0</v>
      </c>
      <c r="P27" s="36">
        <f t="shared" si="8"/>
        <v>0</v>
      </c>
      <c r="Q27" s="36">
        <f t="shared" si="9"/>
        <v>0</v>
      </c>
      <c r="R27" s="36">
        <f t="shared" si="10"/>
        <v>0</v>
      </c>
      <c r="S27" s="36">
        <f t="shared" si="11"/>
        <v>0</v>
      </c>
      <c r="T27" s="36">
        <f t="shared" si="12"/>
        <v>0</v>
      </c>
      <c r="U27" s="36">
        <f t="shared" si="13"/>
        <v>0</v>
      </c>
      <c r="X27" s="36">
        <f>SUMIF(B27,"Scheidsrechter",Lijsten!$F$4)</f>
        <v>0</v>
      </c>
      <c r="Y27" s="36">
        <f>SUMIF(B27,"Waarnemer",Lijsten!$F$4)</f>
        <v>0</v>
      </c>
      <c r="Z27" s="36">
        <f>SUMIF(B27,"Sportkampen",Lijsten!$F$4)</f>
        <v>0</v>
      </c>
      <c r="AA27" s="36">
        <f>SUMIF(B27,"Lesgevers of Trainers",Lijsten!$F$4)</f>
        <v>0</v>
      </c>
      <c r="AB27" s="36">
        <f>SUMIF(B27,"Andere",Lijsten!$F$3)</f>
        <v>0</v>
      </c>
    </row>
    <row r="28" spans="1:28" x14ac:dyDescent="0.3">
      <c r="A28" s="56"/>
      <c r="B28" s="57" t="s">
        <v>31</v>
      </c>
      <c r="C28" s="61"/>
      <c r="D28" s="58"/>
      <c r="E28" s="57"/>
      <c r="F28" s="59">
        <v>0</v>
      </c>
      <c r="G28" s="60"/>
      <c r="H28" s="60"/>
      <c r="I28" s="22">
        <f t="shared" si="1"/>
        <v>0</v>
      </c>
      <c r="J28" s="38">
        <f t="shared" si="2"/>
        <v>0</v>
      </c>
      <c r="K28" s="63">
        <f t="shared" si="3"/>
        <v>0</v>
      </c>
      <c r="L28" s="36">
        <f t="shared" si="4"/>
        <v>0</v>
      </c>
      <c r="M28" s="36">
        <f t="shared" si="5"/>
        <v>0</v>
      </c>
      <c r="N28" s="36">
        <f t="shared" si="6"/>
        <v>0</v>
      </c>
      <c r="O28" s="36">
        <f t="shared" si="7"/>
        <v>0</v>
      </c>
      <c r="P28" s="36">
        <f t="shared" si="8"/>
        <v>0</v>
      </c>
      <c r="Q28" s="36">
        <f t="shared" si="9"/>
        <v>0</v>
      </c>
      <c r="R28" s="36">
        <f t="shared" si="10"/>
        <v>0</v>
      </c>
      <c r="S28" s="36">
        <f t="shared" si="11"/>
        <v>0</v>
      </c>
      <c r="T28" s="36">
        <f t="shared" si="12"/>
        <v>0</v>
      </c>
      <c r="U28" s="36">
        <f t="shared" si="13"/>
        <v>0</v>
      </c>
      <c r="X28" s="36">
        <f>SUMIF(B28,"Scheidsrechter",Lijsten!$F$4)</f>
        <v>0</v>
      </c>
      <c r="Y28" s="36">
        <f>SUMIF(B28,"Waarnemer",Lijsten!$F$4)</f>
        <v>0</v>
      </c>
      <c r="Z28" s="36">
        <f>SUMIF(B28,"Sportkampen",Lijsten!$F$4)</f>
        <v>0</v>
      </c>
      <c r="AA28" s="36">
        <f>SUMIF(B28,"Lesgevers of Trainers",Lijsten!$F$4)</f>
        <v>0</v>
      </c>
      <c r="AB28" s="36">
        <f>SUMIF(B28,"Andere",Lijsten!$F$3)</f>
        <v>0</v>
      </c>
    </row>
    <row r="29" spans="1:28" ht="13.8" customHeight="1" x14ac:dyDescent="0.3">
      <c r="A29" s="56"/>
      <c r="B29" s="57" t="s">
        <v>31</v>
      </c>
      <c r="C29" s="61"/>
      <c r="D29" s="58"/>
      <c r="E29" s="57"/>
      <c r="F29" s="59">
        <v>0</v>
      </c>
      <c r="G29" s="60"/>
      <c r="H29" s="60"/>
      <c r="I29" s="22">
        <f t="shared" si="1"/>
        <v>0</v>
      </c>
      <c r="J29" s="38">
        <f t="shared" si="2"/>
        <v>0</v>
      </c>
      <c r="K29" s="63">
        <f t="shared" si="3"/>
        <v>0</v>
      </c>
      <c r="L29" s="36">
        <f t="shared" si="4"/>
        <v>0</v>
      </c>
      <c r="M29" s="36">
        <f t="shared" si="5"/>
        <v>0</v>
      </c>
      <c r="N29" s="36">
        <f t="shared" si="6"/>
        <v>0</v>
      </c>
      <c r="O29" s="36">
        <f t="shared" si="7"/>
        <v>0</v>
      </c>
      <c r="P29" s="36">
        <f t="shared" si="8"/>
        <v>0</v>
      </c>
      <c r="Q29" s="36">
        <f t="shared" si="9"/>
        <v>0</v>
      </c>
      <c r="R29" s="36">
        <f t="shared" si="10"/>
        <v>0</v>
      </c>
      <c r="S29" s="36">
        <f t="shared" si="11"/>
        <v>0</v>
      </c>
      <c r="T29" s="36">
        <f t="shared" si="12"/>
        <v>0</v>
      </c>
      <c r="U29" s="36">
        <f t="shared" si="13"/>
        <v>0</v>
      </c>
      <c r="X29" s="36">
        <f>SUMIF(B29,"Scheidsrechter",Lijsten!$F$4)</f>
        <v>0</v>
      </c>
      <c r="Y29" s="36">
        <f>SUMIF(B29,"Waarnemer",Lijsten!$F$4)</f>
        <v>0</v>
      </c>
      <c r="Z29" s="36">
        <f>SUMIF(B29,"Sportkampen",Lijsten!$F$4)</f>
        <v>0</v>
      </c>
      <c r="AA29" s="36">
        <f>SUMIF(B29,"Lesgevers of Trainers",Lijsten!$F$4)</f>
        <v>0</v>
      </c>
      <c r="AB29" s="36">
        <f>SUMIF(B29,"Andere",Lijsten!$F$3)</f>
        <v>0</v>
      </c>
    </row>
    <row r="30" spans="1:28" x14ac:dyDescent="0.3">
      <c r="A30" s="56"/>
      <c r="B30" s="57" t="s">
        <v>31</v>
      </c>
      <c r="C30" s="58"/>
      <c r="D30" s="58"/>
      <c r="E30" s="57"/>
      <c r="F30" s="59">
        <v>0</v>
      </c>
      <c r="G30" s="60"/>
      <c r="H30" s="60"/>
      <c r="I30" s="22">
        <f t="shared" si="1"/>
        <v>0</v>
      </c>
      <c r="J30" s="38">
        <f t="shared" si="2"/>
        <v>0</v>
      </c>
      <c r="K30" s="63">
        <f t="shared" si="3"/>
        <v>0</v>
      </c>
      <c r="L30" s="36">
        <f t="shared" si="4"/>
        <v>0</v>
      </c>
      <c r="M30" s="36">
        <f t="shared" si="5"/>
        <v>0</v>
      </c>
      <c r="N30" s="36">
        <f t="shared" si="6"/>
        <v>0</v>
      </c>
      <c r="O30" s="36">
        <f t="shared" si="7"/>
        <v>0</v>
      </c>
      <c r="P30" s="36">
        <f t="shared" si="8"/>
        <v>0</v>
      </c>
      <c r="Q30" s="36">
        <f t="shared" si="9"/>
        <v>0</v>
      </c>
      <c r="R30" s="36">
        <f t="shared" si="10"/>
        <v>0</v>
      </c>
      <c r="S30" s="36">
        <f t="shared" si="11"/>
        <v>0</v>
      </c>
      <c r="T30" s="36">
        <f t="shared" si="12"/>
        <v>0</v>
      </c>
      <c r="U30" s="36">
        <f t="shared" si="13"/>
        <v>0</v>
      </c>
      <c r="X30" s="36">
        <f>SUMIF(B30,"Scheidsrechter",Lijsten!$F$4)</f>
        <v>0</v>
      </c>
      <c r="Y30" s="36">
        <f>SUMIF(B30,"Waarnemer",Lijsten!$F$4)</f>
        <v>0</v>
      </c>
      <c r="Z30" s="36">
        <f>SUMIF(B30,"Sportkampen",Lijsten!$F$4)</f>
        <v>0</v>
      </c>
      <c r="AA30" s="36">
        <f>SUMIF(B30,"Lesgevers of Trainers",Lijsten!$F$4)</f>
        <v>0</v>
      </c>
      <c r="AB30" s="36">
        <f>SUMIF(B30,"Andere",Lijsten!$F$3)</f>
        <v>0</v>
      </c>
    </row>
    <row r="31" spans="1:28" x14ac:dyDescent="0.3">
      <c r="A31" s="56"/>
      <c r="B31" s="57" t="s">
        <v>31</v>
      </c>
      <c r="C31" s="61"/>
      <c r="D31" s="58"/>
      <c r="E31" s="57"/>
      <c r="F31" s="59">
        <v>0</v>
      </c>
      <c r="G31" s="60"/>
      <c r="H31" s="60"/>
      <c r="I31" s="22">
        <f t="shared" si="1"/>
        <v>0</v>
      </c>
      <c r="J31" s="38">
        <f t="shared" si="2"/>
        <v>0</v>
      </c>
      <c r="K31" s="63">
        <f t="shared" si="3"/>
        <v>0</v>
      </c>
      <c r="L31" s="36">
        <f t="shared" si="4"/>
        <v>0</v>
      </c>
      <c r="M31" s="36">
        <f t="shared" si="5"/>
        <v>0</v>
      </c>
      <c r="N31" s="36">
        <f t="shared" si="6"/>
        <v>0</v>
      </c>
      <c r="O31" s="36">
        <f t="shared" si="7"/>
        <v>0</v>
      </c>
      <c r="P31" s="36">
        <f t="shared" si="8"/>
        <v>0</v>
      </c>
      <c r="Q31" s="36">
        <f t="shared" si="9"/>
        <v>0</v>
      </c>
      <c r="R31" s="36">
        <f t="shared" si="10"/>
        <v>0</v>
      </c>
      <c r="S31" s="36">
        <f t="shared" si="11"/>
        <v>0</v>
      </c>
      <c r="T31" s="36">
        <f t="shared" si="12"/>
        <v>0</v>
      </c>
      <c r="U31" s="36">
        <f t="shared" si="13"/>
        <v>0</v>
      </c>
      <c r="X31" s="36">
        <f>SUMIF(B31,"Scheidsrechter",Lijsten!$F$4)</f>
        <v>0</v>
      </c>
      <c r="Y31" s="36">
        <f>SUMIF(B31,"Waarnemer",Lijsten!$F$4)</f>
        <v>0</v>
      </c>
      <c r="Z31" s="36">
        <f>SUMIF(B31,"Sportkampen",Lijsten!$F$4)</f>
        <v>0</v>
      </c>
      <c r="AA31" s="36">
        <f>SUMIF(B31,"Lesgevers of Trainers",Lijsten!$F$4)</f>
        <v>0</v>
      </c>
      <c r="AB31" s="36">
        <f>SUMIF(B31,"Andere",Lijsten!$F$3)</f>
        <v>0</v>
      </c>
    </row>
    <row r="32" spans="1:28" x14ac:dyDescent="0.3">
      <c r="A32" s="56"/>
      <c r="B32" s="57" t="s">
        <v>31</v>
      </c>
      <c r="C32" s="61"/>
      <c r="D32" s="58"/>
      <c r="E32" s="57"/>
      <c r="F32" s="59">
        <v>0</v>
      </c>
      <c r="G32" s="60"/>
      <c r="H32" s="60"/>
      <c r="I32" s="22">
        <f t="shared" si="1"/>
        <v>0</v>
      </c>
      <c r="J32" s="38">
        <f t="shared" si="2"/>
        <v>0</v>
      </c>
      <c r="K32" s="63">
        <f t="shared" si="3"/>
        <v>0</v>
      </c>
      <c r="L32" s="36">
        <f t="shared" si="4"/>
        <v>0</v>
      </c>
      <c r="M32" s="36">
        <f t="shared" si="5"/>
        <v>0</v>
      </c>
      <c r="N32" s="36">
        <f t="shared" si="6"/>
        <v>0</v>
      </c>
      <c r="O32" s="36">
        <f t="shared" si="7"/>
        <v>0</v>
      </c>
      <c r="P32" s="36">
        <f t="shared" si="8"/>
        <v>0</v>
      </c>
      <c r="Q32" s="36">
        <f t="shared" si="9"/>
        <v>0</v>
      </c>
      <c r="R32" s="36">
        <f t="shared" si="10"/>
        <v>0</v>
      </c>
      <c r="S32" s="36">
        <f t="shared" si="11"/>
        <v>0</v>
      </c>
      <c r="T32" s="36">
        <f t="shared" si="12"/>
        <v>0</v>
      </c>
      <c r="U32" s="36">
        <f t="shared" si="13"/>
        <v>0</v>
      </c>
      <c r="X32" s="36">
        <f>SUMIF(B32,"Scheidsrechter",Lijsten!$F$4)</f>
        <v>0</v>
      </c>
      <c r="Y32" s="36">
        <f>SUMIF(B32,"Waarnemer",Lijsten!$F$4)</f>
        <v>0</v>
      </c>
      <c r="Z32" s="36">
        <f>SUMIF(B32,"Sportkampen",Lijsten!$F$4)</f>
        <v>0</v>
      </c>
      <c r="AA32" s="36">
        <f>SUMIF(B32,"Lesgevers of Trainers",Lijsten!$F$4)</f>
        <v>0</v>
      </c>
      <c r="AB32" s="36">
        <f>SUMIF(B32,"Andere",Lijsten!$F$3)</f>
        <v>0</v>
      </c>
    </row>
    <row r="33" spans="1:28" x14ac:dyDescent="0.3">
      <c r="A33" s="56"/>
      <c r="B33" s="57" t="s">
        <v>31</v>
      </c>
      <c r="C33" s="61"/>
      <c r="D33" s="58"/>
      <c r="E33" s="57"/>
      <c r="F33" s="59">
        <v>0</v>
      </c>
      <c r="G33" s="60"/>
      <c r="H33" s="60"/>
      <c r="I33" s="22">
        <f t="shared" si="1"/>
        <v>0</v>
      </c>
      <c r="J33" s="38">
        <f t="shared" si="2"/>
        <v>0</v>
      </c>
      <c r="K33" s="63">
        <f t="shared" si="3"/>
        <v>0</v>
      </c>
      <c r="L33" s="36">
        <f t="shared" si="4"/>
        <v>0</v>
      </c>
      <c r="M33" s="36">
        <f t="shared" si="5"/>
        <v>0</v>
      </c>
      <c r="N33" s="36">
        <f t="shared" si="6"/>
        <v>0</v>
      </c>
      <c r="O33" s="36">
        <f t="shared" si="7"/>
        <v>0</v>
      </c>
      <c r="P33" s="36">
        <f t="shared" si="8"/>
        <v>0</v>
      </c>
      <c r="Q33" s="36">
        <f t="shared" si="9"/>
        <v>0</v>
      </c>
      <c r="R33" s="36">
        <f t="shared" si="10"/>
        <v>0</v>
      </c>
      <c r="S33" s="36">
        <f t="shared" si="11"/>
        <v>0</v>
      </c>
      <c r="T33" s="36">
        <f t="shared" si="12"/>
        <v>0</v>
      </c>
      <c r="U33" s="36">
        <f t="shared" si="13"/>
        <v>0</v>
      </c>
      <c r="X33" s="36">
        <f>SUMIF(B33,"Scheidsrechter",Lijsten!$F$4)</f>
        <v>0</v>
      </c>
      <c r="Y33" s="36">
        <f>SUMIF(B33,"Waarnemer",Lijsten!$F$4)</f>
        <v>0</v>
      </c>
      <c r="Z33" s="36">
        <f>SUMIF(B33,"Sportkampen",Lijsten!$F$4)</f>
        <v>0</v>
      </c>
      <c r="AA33" s="36">
        <f>SUMIF(B33,"Lesgevers of Trainers",Lijsten!$F$4)</f>
        <v>0</v>
      </c>
      <c r="AB33" s="36">
        <f>SUMIF(B33,"Andere",Lijsten!$F$3)</f>
        <v>0</v>
      </c>
    </row>
    <row r="34" spans="1:28" x14ac:dyDescent="0.3">
      <c r="A34" s="56"/>
      <c r="B34" s="57" t="s">
        <v>31</v>
      </c>
      <c r="C34" s="61"/>
      <c r="D34" s="58"/>
      <c r="E34" s="57"/>
      <c r="F34" s="59">
        <v>0</v>
      </c>
      <c r="G34" s="60"/>
      <c r="H34" s="60"/>
      <c r="I34" s="22">
        <f t="shared" si="1"/>
        <v>0</v>
      </c>
      <c r="J34" s="38">
        <f t="shared" si="2"/>
        <v>0</v>
      </c>
      <c r="K34" s="63">
        <f t="shared" si="3"/>
        <v>0</v>
      </c>
      <c r="L34" s="36">
        <f t="shared" si="4"/>
        <v>0</v>
      </c>
      <c r="M34" s="36">
        <f t="shared" si="5"/>
        <v>0</v>
      </c>
      <c r="N34" s="36">
        <f t="shared" si="6"/>
        <v>0</v>
      </c>
      <c r="O34" s="36">
        <f t="shared" si="7"/>
        <v>0</v>
      </c>
      <c r="P34" s="36">
        <f t="shared" si="8"/>
        <v>0</v>
      </c>
      <c r="Q34" s="36">
        <f t="shared" si="9"/>
        <v>0</v>
      </c>
      <c r="R34" s="36">
        <f t="shared" si="10"/>
        <v>0</v>
      </c>
      <c r="S34" s="36">
        <f t="shared" si="11"/>
        <v>0</v>
      </c>
      <c r="T34" s="36">
        <f t="shared" si="12"/>
        <v>0</v>
      </c>
      <c r="U34" s="36">
        <f t="shared" si="13"/>
        <v>0</v>
      </c>
      <c r="X34" s="36">
        <f>SUMIF(B34,"Scheidsrechter",Lijsten!$F$4)</f>
        <v>0</v>
      </c>
      <c r="Y34" s="36">
        <f>SUMIF(B34,"Waarnemer",Lijsten!$F$4)</f>
        <v>0</v>
      </c>
      <c r="Z34" s="36">
        <f>SUMIF(B34,"Sportkampen",Lijsten!$F$4)</f>
        <v>0</v>
      </c>
      <c r="AA34" s="36">
        <f>SUMIF(B34,"Lesgevers of Trainers",Lijsten!$F$4)</f>
        <v>0</v>
      </c>
      <c r="AB34" s="36">
        <f>SUMIF(B34,"Andere",Lijsten!$F$3)</f>
        <v>0</v>
      </c>
    </row>
    <row r="35" spans="1:28" x14ac:dyDescent="0.3">
      <c r="A35" s="56"/>
      <c r="B35" s="57" t="s">
        <v>31</v>
      </c>
      <c r="C35" s="61"/>
      <c r="D35" s="58"/>
      <c r="E35" s="57"/>
      <c r="F35" s="59">
        <v>0</v>
      </c>
      <c r="G35" s="60"/>
      <c r="H35" s="60"/>
      <c r="I35" s="22">
        <f t="shared" si="1"/>
        <v>0</v>
      </c>
      <c r="J35" s="38">
        <f t="shared" si="2"/>
        <v>0</v>
      </c>
      <c r="K35" s="63">
        <f t="shared" si="3"/>
        <v>0</v>
      </c>
      <c r="L35" s="36">
        <f t="shared" si="4"/>
        <v>0</v>
      </c>
      <c r="M35" s="36">
        <f t="shared" si="5"/>
        <v>0</v>
      </c>
      <c r="N35" s="36">
        <f t="shared" si="6"/>
        <v>0</v>
      </c>
      <c r="O35" s="36">
        <f t="shared" si="7"/>
        <v>0</v>
      </c>
      <c r="P35" s="36">
        <f t="shared" si="8"/>
        <v>0</v>
      </c>
      <c r="Q35" s="36">
        <f t="shared" si="9"/>
        <v>0</v>
      </c>
      <c r="R35" s="36">
        <f t="shared" si="10"/>
        <v>0</v>
      </c>
      <c r="S35" s="36">
        <f t="shared" si="11"/>
        <v>0</v>
      </c>
      <c r="T35" s="36">
        <f t="shared" si="12"/>
        <v>0</v>
      </c>
      <c r="U35" s="36">
        <f t="shared" si="13"/>
        <v>0</v>
      </c>
      <c r="X35" s="36">
        <f>SUMIF(B35,"Scheidsrechter",Lijsten!$F$4)</f>
        <v>0</v>
      </c>
      <c r="Y35" s="36">
        <f>SUMIF(B35,"Waarnemer",Lijsten!$F$4)</f>
        <v>0</v>
      </c>
      <c r="Z35" s="36">
        <f>SUMIF(B35,"Sportkampen",Lijsten!$F$4)</f>
        <v>0</v>
      </c>
      <c r="AA35" s="36">
        <f>SUMIF(B35,"Lesgevers of Trainers",Lijsten!$F$4)</f>
        <v>0</v>
      </c>
      <c r="AB35" s="36">
        <f>SUMIF(B35,"Andere",Lijsten!$F$3)</f>
        <v>0</v>
      </c>
    </row>
    <row r="36" spans="1:28" x14ac:dyDescent="0.3">
      <c r="A36" s="56"/>
      <c r="B36" s="57" t="s">
        <v>31</v>
      </c>
      <c r="C36" s="61"/>
      <c r="D36" s="58"/>
      <c r="E36" s="57"/>
      <c r="F36" s="59">
        <v>0</v>
      </c>
      <c r="G36" s="60"/>
      <c r="H36" s="60"/>
      <c r="I36" s="22">
        <f t="shared" si="1"/>
        <v>0</v>
      </c>
      <c r="J36" s="38">
        <f t="shared" si="2"/>
        <v>0</v>
      </c>
      <c r="K36" s="63">
        <f t="shared" si="3"/>
        <v>0</v>
      </c>
      <c r="L36" s="36">
        <f t="shared" si="4"/>
        <v>0</v>
      </c>
      <c r="M36" s="36">
        <f t="shared" si="5"/>
        <v>0</v>
      </c>
      <c r="N36" s="36">
        <f t="shared" si="6"/>
        <v>0</v>
      </c>
      <c r="O36" s="36">
        <f t="shared" si="7"/>
        <v>0</v>
      </c>
      <c r="P36" s="36">
        <f t="shared" si="8"/>
        <v>0</v>
      </c>
      <c r="Q36" s="36">
        <f t="shared" si="9"/>
        <v>0</v>
      </c>
      <c r="R36" s="36">
        <f t="shared" si="10"/>
        <v>0</v>
      </c>
      <c r="S36" s="36">
        <f t="shared" si="11"/>
        <v>0</v>
      </c>
      <c r="T36" s="36">
        <f t="shared" si="12"/>
        <v>0</v>
      </c>
      <c r="U36" s="36">
        <f t="shared" si="13"/>
        <v>0</v>
      </c>
      <c r="X36" s="36">
        <f>SUMIF(B36,"Scheidsrechter",Lijsten!$F$4)</f>
        <v>0</v>
      </c>
      <c r="Y36" s="36">
        <f>SUMIF(B36,"Waarnemer",Lijsten!$F$4)</f>
        <v>0</v>
      </c>
      <c r="Z36" s="36">
        <f>SUMIF(B36,"Sportkampen",Lijsten!$F$4)</f>
        <v>0</v>
      </c>
      <c r="AA36" s="36">
        <f>SUMIF(B36,"Lesgevers of Trainers",Lijsten!$F$4)</f>
        <v>0</v>
      </c>
      <c r="AB36" s="36">
        <f>SUMIF(B36,"Andere",Lijsten!$F$3)</f>
        <v>0</v>
      </c>
    </row>
    <row r="37" spans="1:28" x14ac:dyDescent="0.3">
      <c r="A37" s="56"/>
      <c r="B37" s="57" t="s">
        <v>31</v>
      </c>
      <c r="C37" s="61"/>
      <c r="D37" s="58"/>
      <c r="E37" s="57"/>
      <c r="F37" s="59">
        <v>0</v>
      </c>
      <c r="G37" s="60"/>
      <c r="H37" s="60"/>
      <c r="I37" s="22">
        <f t="shared" si="1"/>
        <v>0</v>
      </c>
      <c r="J37" s="38">
        <f t="shared" si="2"/>
        <v>0</v>
      </c>
      <c r="K37" s="63">
        <f t="shared" si="3"/>
        <v>0</v>
      </c>
      <c r="L37" s="36">
        <f t="shared" si="4"/>
        <v>0</v>
      </c>
      <c r="M37" s="36">
        <f t="shared" si="5"/>
        <v>0</v>
      </c>
      <c r="N37" s="36">
        <f t="shared" si="6"/>
        <v>0</v>
      </c>
      <c r="O37" s="36">
        <f t="shared" si="7"/>
        <v>0</v>
      </c>
      <c r="P37" s="36">
        <f t="shared" si="8"/>
        <v>0</v>
      </c>
      <c r="Q37" s="36">
        <f t="shared" si="9"/>
        <v>0</v>
      </c>
      <c r="R37" s="36">
        <f t="shared" si="10"/>
        <v>0</v>
      </c>
      <c r="S37" s="36">
        <f t="shared" si="11"/>
        <v>0</v>
      </c>
      <c r="T37" s="36">
        <f t="shared" si="12"/>
        <v>0</v>
      </c>
      <c r="U37" s="36">
        <f t="shared" si="13"/>
        <v>0</v>
      </c>
      <c r="X37" s="36">
        <f>SUMIF(B37,"Scheidsrechter",Lijsten!$F$4)</f>
        <v>0</v>
      </c>
      <c r="Y37" s="36">
        <f>SUMIF(B37,"Waarnemer",Lijsten!$F$4)</f>
        <v>0</v>
      </c>
      <c r="Z37" s="36">
        <f>SUMIF(B37,"Sportkampen",Lijsten!$F$4)</f>
        <v>0</v>
      </c>
      <c r="AA37" s="36">
        <f>SUMIF(B37,"Lesgevers of Trainers",Lijsten!$F$4)</f>
        <v>0</v>
      </c>
      <c r="AB37" s="36">
        <f>SUMIF(B37,"Andere",Lijsten!$F$3)</f>
        <v>0</v>
      </c>
    </row>
    <row r="38" spans="1:28" x14ac:dyDescent="0.3">
      <c r="A38" s="56"/>
      <c r="B38" s="57" t="s">
        <v>31</v>
      </c>
      <c r="C38" s="61"/>
      <c r="D38" s="58"/>
      <c r="E38" s="57"/>
      <c r="F38" s="59">
        <v>0</v>
      </c>
      <c r="G38" s="60"/>
      <c r="H38" s="60"/>
      <c r="I38" s="22">
        <f t="shared" si="1"/>
        <v>0</v>
      </c>
      <c r="J38" s="38">
        <f t="shared" si="2"/>
        <v>0</v>
      </c>
      <c r="K38" s="63">
        <f t="shared" si="3"/>
        <v>0</v>
      </c>
      <c r="L38" s="36">
        <f t="shared" si="4"/>
        <v>0</v>
      </c>
      <c r="M38" s="36">
        <f t="shared" si="5"/>
        <v>0</v>
      </c>
      <c r="N38" s="36">
        <f t="shared" si="6"/>
        <v>0</v>
      </c>
      <c r="O38" s="36">
        <f t="shared" si="7"/>
        <v>0</v>
      </c>
      <c r="P38" s="36">
        <f t="shared" si="8"/>
        <v>0</v>
      </c>
      <c r="Q38" s="36">
        <f t="shared" si="9"/>
        <v>0</v>
      </c>
      <c r="R38" s="36">
        <f t="shared" si="10"/>
        <v>0</v>
      </c>
      <c r="S38" s="36">
        <f t="shared" si="11"/>
        <v>0</v>
      </c>
      <c r="T38" s="36">
        <f t="shared" si="12"/>
        <v>0</v>
      </c>
      <c r="U38" s="36">
        <f t="shared" si="13"/>
        <v>0</v>
      </c>
      <c r="X38" s="36">
        <f>SUMIF(B38,"Scheidsrechter",Lijsten!$F$4)</f>
        <v>0</v>
      </c>
      <c r="Y38" s="36">
        <f>SUMIF(B38,"Waarnemer",Lijsten!$F$4)</f>
        <v>0</v>
      </c>
      <c r="Z38" s="36">
        <f>SUMIF(B38,"Sportkampen",Lijsten!$F$4)</f>
        <v>0</v>
      </c>
      <c r="AA38" s="36">
        <f>SUMIF(B38,"Lesgevers of Trainers",Lijsten!$F$4)</f>
        <v>0</v>
      </c>
      <c r="AB38" s="36">
        <f>SUMIF(B38,"Andere",Lijsten!$F$3)</f>
        <v>0</v>
      </c>
    </row>
    <row r="39" spans="1:28" x14ac:dyDescent="0.3">
      <c r="A39" s="56"/>
      <c r="B39" s="57" t="s">
        <v>31</v>
      </c>
      <c r="C39" s="61"/>
      <c r="D39" s="58"/>
      <c r="E39" s="57"/>
      <c r="F39" s="59">
        <v>0</v>
      </c>
      <c r="G39" s="60"/>
      <c r="H39" s="60"/>
      <c r="I39" s="22">
        <f t="shared" si="1"/>
        <v>0</v>
      </c>
      <c r="J39" s="38">
        <f t="shared" si="2"/>
        <v>0</v>
      </c>
      <c r="K39" s="63">
        <f t="shared" si="3"/>
        <v>0</v>
      </c>
      <c r="L39" s="36">
        <f t="shared" si="4"/>
        <v>0</v>
      </c>
      <c r="M39" s="36">
        <f t="shared" si="5"/>
        <v>0</v>
      </c>
      <c r="N39" s="36">
        <f t="shared" si="6"/>
        <v>0</v>
      </c>
      <c r="O39" s="36">
        <f t="shared" si="7"/>
        <v>0</v>
      </c>
      <c r="P39" s="36">
        <f t="shared" si="8"/>
        <v>0</v>
      </c>
      <c r="Q39" s="36">
        <f t="shared" si="9"/>
        <v>0</v>
      </c>
      <c r="R39" s="36">
        <f t="shared" si="10"/>
        <v>0</v>
      </c>
      <c r="S39" s="36">
        <f t="shared" si="11"/>
        <v>0</v>
      </c>
      <c r="T39" s="36">
        <f t="shared" si="12"/>
        <v>0</v>
      </c>
      <c r="U39" s="36">
        <f t="shared" si="13"/>
        <v>0</v>
      </c>
      <c r="X39" s="36">
        <f>SUMIF(B39,"Scheidsrechter",Lijsten!$F$4)</f>
        <v>0</v>
      </c>
      <c r="Y39" s="36">
        <f>SUMIF(B39,"Waarnemer",Lijsten!$F$4)</f>
        <v>0</v>
      </c>
      <c r="Z39" s="36">
        <f>SUMIF(B39,"Sportkampen",Lijsten!$F$4)</f>
        <v>0</v>
      </c>
      <c r="AA39" s="36">
        <f>SUMIF(B39,"Lesgevers of Trainers",Lijsten!$F$4)</f>
        <v>0</v>
      </c>
      <c r="AB39" s="36">
        <f>SUMIF(B39,"Andere",Lijsten!$F$3)</f>
        <v>0</v>
      </c>
    </row>
    <row r="40" spans="1:28" x14ac:dyDescent="0.3">
      <c r="A40" s="56"/>
      <c r="B40" s="57" t="s">
        <v>31</v>
      </c>
      <c r="C40" s="61"/>
      <c r="D40" s="58"/>
      <c r="E40" s="57"/>
      <c r="F40" s="59">
        <v>0</v>
      </c>
      <c r="G40" s="60"/>
      <c r="H40" s="60"/>
      <c r="I40" s="22">
        <f t="shared" si="1"/>
        <v>0</v>
      </c>
      <c r="J40" s="38">
        <f t="shared" si="2"/>
        <v>0</v>
      </c>
      <c r="K40" s="63">
        <f t="shared" si="3"/>
        <v>0</v>
      </c>
      <c r="L40" s="36">
        <f t="shared" si="4"/>
        <v>0</v>
      </c>
      <c r="M40" s="36">
        <f t="shared" si="5"/>
        <v>0</v>
      </c>
      <c r="N40" s="36">
        <f t="shared" si="6"/>
        <v>0</v>
      </c>
      <c r="O40" s="36">
        <f t="shared" si="7"/>
        <v>0</v>
      </c>
      <c r="P40" s="36">
        <f t="shared" si="8"/>
        <v>0</v>
      </c>
      <c r="Q40" s="36">
        <f t="shared" si="9"/>
        <v>0</v>
      </c>
      <c r="R40" s="36">
        <f t="shared" si="10"/>
        <v>0</v>
      </c>
      <c r="S40" s="36">
        <f t="shared" si="11"/>
        <v>0</v>
      </c>
      <c r="T40" s="36">
        <f t="shared" si="12"/>
        <v>0</v>
      </c>
      <c r="U40" s="36">
        <f t="shared" si="13"/>
        <v>0</v>
      </c>
      <c r="X40" s="36">
        <f>SUMIF(B40,"Scheidsrechter",Lijsten!$F$4)</f>
        <v>0</v>
      </c>
      <c r="Y40" s="36">
        <f>SUMIF(B40,"Waarnemer",Lijsten!$F$4)</f>
        <v>0</v>
      </c>
      <c r="Z40" s="36">
        <f>SUMIF(B40,"Sportkampen",Lijsten!$F$4)</f>
        <v>0</v>
      </c>
      <c r="AA40" s="36">
        <f>SUMIF(B40,"Lesgevers of Trainers",Lijsten!$F$4)</f>
        <v>0</v>
      </c>
      <c r="AB40" s="36">
        <f>SUMIF(B40,"Andere",Lijsten!$F$3)</f>
        <v>0</v>
      </c>
    </row>
    <row r="41" spans="1:28" x14ac:dyDescent="0.3">
      <c r="A41" s="56"/>
      <c r="B41" s="57" t="s">
        <v>31</v>
      </c>
      <c r="C41" s="62"/>
      <c r="D41" s="62"/>
      <c r="E41" s="57"/>
      <c r="F41" s="59">
        <v>0</v>
      </c>
      <c r="G41" s="60"/>
      <c r="H41" s="60"/>
      <c r="I41" s="22">
        <f t="shared" si="1"/>
        <v>0</v>
      </c>
      <c r="J41" s="38">
        <f t="shared" si="2"/>
        <v>0</v>
      </c>
      <c r="K41" s="63">
        <f t="shared" si="3"/>
        <v>0</v>
      </c>
      <c r="L41" s="36">
        <f t="shared" si="4"/>
        <v>0</v>
      </c>
      <c r="M41" s="36">
        <f t="shared" si="5"/>
        <v>0</v>
      </c>
      <c r="N41" s="36">
        <f t="shared" si="6"/>
        <v>0</v>
      </c>
      <c r="O41" s="36">
        <f t="shared" si="7"/>
        <v>0</v>
      </c>
      <c r="P41" s="36">
        <f t="shared" si="8"/>
        <v>0</v>
      </c>
      <c r="Q41" s="36">
        <f t="shared" si="9"/>
        <v>0</v>
      </c>
      <c r="R41" s="36">
        <f t="shared" si="10"/>
        <v>0</v>
      </c>
      <c r="S41" s="36">
        <f t="shared" si="11"/>
        <v>0</v>
      </c>
      <c r="T41" s="36">
        <f t="shared" si="12"/>
        <v>0</v>
      </c>
      <c r="U41" s="36">
        <f t="shared" si="13"/>
        <v>0</v>
      </c>
      <c r="X41" s="36">
        <f>SUMIF(B41,"Scheidsrechter",Lijsten!$F$4)</f>
        <v>0</v>
      </c>
      <c r="Y41" s="36">
        <f>SUMIF(B41,"Waarnemer",Lijsten!$F$4)</f>
        <v>0</v>
      </c>
      <c r="Z41" s="36">
        <f>SUMIF(B41,"Sportkampen",Lijsten!$F$4)</f>
        <v>0</v>
      </c>
      <c r="AA41" s="36">
        <f>SUMIF(B41,"Lesgevers of Trainers",Lijsten!$F$4)</f>
        <v>0</v>
      </c>
      <c r="AB41" s="36">
        <f>SUMIF(B41,"Andere",Lijsten!$F$3)</f>
        <v>0</v>
      </c>
    </row>
  </sheetData>
  <sheetProtection algorithmName="SHA-512" hashValue="wBAzid1W7U5XLL0bF2lR7lHlO7JSDCzEU+HXwwgdEFuxpOjlNVwSsviOhZgNb7A92rvljt/nd8NEtv5WjqHBFA==" saltValue="ECd2Q4CjKkPPbPmwcc2Bjg==" spinCount="100000" sheet="1" objects="1" scenarios="1"/>
  <protectedRanges>
    <protectedRange sqref="A10:F10 G10:H41 A11:D41" name="Gegevens"/>
    <protectedRange algorithmName="SHA-512" hashValue="xI2049zbCJKfu0GETLE+WWfaMLsBW2vj5OM2gfykE5ArHtGZzNNwvYhXICT9dXMNY495CaVpqHxD33ysI7J2Hg==" saltValue="qDhSGNSmhPxN24xf38BYJQ==" spinCount="100000" sqref="A10:K10" name="Titels"/>
  </protectedRanges>
  <mergeCells count="9">
    <mergeCell ref="B4:C4"/>
    <mergeCell ref="E4:F4"/>
    <mergeCell ref="B5:C5"/>
    <mergeCell ref="E5:F5"/>
    <mergeCell ref="A1:B1"/>
    <mergeCell ref="B2:C2"/>
    <mergeCell ref="E2:F2"/>
    <mergeCell ref="B3:C3"/>
    <mergeCell ref="E3:F3"/>
  </mergeCells>
  <conditionalFormatting sqref="B11:B41">
    <cfRule type="containsText" dxfId="3" priority="1" operator="containsText" text="Maak een keuze">
      <formula>NOT(ISERROR(SEARCH("Maak een keuze",B11)))</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Footer xml:space="preserve">&amp;CVlaamse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0086994-184C-44A5-AF58-5B4561A882E9}">
          <x14:formula1>
            <xm:f>Lijsten!$D$1:$D$4</xm:f>
          </x14:formula1>
          <xm:sqref>I11:I41</xm:sqref>
        </x14:dataValidation>
        <x14:dataValidation type="list" allowBlank="1" showInputMessage="1" showErrorMessage="1" xr:uid="{FADECB6F-9FB2-4857-82EE-2111629561E4}">
          <x14:formula1>
            <xm:f>Lijsten!$B$1:$B$6</xm:f>
          </x14:formula1>
          <xm:sqref>B11:B41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39B81-9A31-411B-B69F-39D7685A58FC}">
  <sheetPr>
    <pageSetUpPr fitToPage="1"/>
  </sheetPr>
  <dimension ref="A1:AB41"/>
  <sheetViews>
    <sheetView view="pageBreakPreview" zoomScale="85" zoomScaleNormal="85" zoomScaleSheetLayoutView="85" zoomScalePageLayoutView="70" workbookViewId="0">
      <selection activeCell="A11" sqref="A11"/>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 min="12" max="13" width="12.33203125" style="36" customWidth="1"/>
    <col min="14" max="15" width="14" style="36" customWidth="1"/>
    <col min="16" max="21" width="12.33203125" style="36" customWidth="1"/>
    <col min="22" max="28" width="8.88671875" style="36"/>
  </cols>
  <sheetData>
    <row r="1" spans="1:28" ht="15" thickBot="1" x14ac:dyDescent="0.35">
      <c r="A1" s="113" t="s">
        <v>29</v>
      </c>
      <c r="B1" s="114"/>
      <c r="C1" s="17"/>
      <c r="D1" s="17"/>
      <c r="E1" s="17"/>
      <c r="F1" s="17"/>
      <c r="G1" s="17"/>
      <c r="H1" s="17"/>
      <c r="I1" s="11"/>
      <c r="J1" s="11"/>
      <c r="K1" s="12"/>
    </row>
    <row r="2" spans="1:28" ht="25.8" x14ac:dyDescent="0.5">
      <c r="A2" s="15"/>
      <c r="B2" s="115" t="str">
        <f>CONCATENATE('Personalia en overzicht'!D8," ",'Personalia en overzicht'!D9)</f>
        <v>naam voornaam</v>
      </c>
      <c r="C2" s="116"/>
      <c r="D2" s="40" t="s">
        <v>39</v>
      </c>
      <c r="E2" s="119" t="s">
        <v>24</v>
      </c>
      <c r="F2" s="120"/>
      <c r="G2" s="18" t="s">
        <v>76</v>
      </c>
      <c r="I2" s="73"/>
      <c r="J2" s="74"/>
      <c r="K2" s="74"/>
    </row>
    <row r="3" spans="1:28" x14ac:dyDescent="0.3">
      <c r="A3" s="1"/>
      <c r="B3" s="117" t="str">
        <f>'Personalia en overzicht'!D10</f>
        <v>Straat + nummer</v>
      </c>
      <c r="C3" s="118"/>
      <c r="D3" s="27" t="s">
        <v>38</v>
      </c>
      <c r="E3" s="109" t="str">
        <f>CONCATENATE(B$2,C$2,E$4,G$2)</f>
        <v>naam voornaam202410</v>
      </c>
      <c r="F3" s="110"/>
      <c r="G3" s="18"/>
      <c r="I3" s="75"/>
      <c r="J3" s="75"/>
      <c r="K3" s="76"/>
    </row>
    <row r="4" spans="1:28" x14ac:dyDescent="0.3">
      <c r="A4" s="1"/>
      <c r="B4" s="117" t="str">
        <f>CONCATENATE('Personalia en overzicht'!D11," ",'Personalia en overzicht'!D12)</f>
        <v>postcode gemeente</v>
      </c>
      <c r="C4" s="118"/>
      <c r="D4" s="27" t="s">
        <v>40</v>
      </c>
      <c r="E4" s="109">
        <f>'Personalia en overzicht'!D3</f>
        <v>2024</v>
      </c>
      <c r="F4" s="110"/>
      <c r="G4" s="18"/>
      <c r="I4" s="75"/>
      <c r="J4" s="75"/>
      <c r="K4" s="76"/>
    </row>
    <row r="5" spans="1:28" ht="15" thickBot="1" x14ac:dyDescent="0.35">
      <c r="A5" s="1"/>
      <c r="B5" s="111" t="str">
        <f>'Personalia en overzicht'!D14</f>
        <v>BEXX XXXX XXXX XXXX</v>
      </c>
      <c r="C5" s="112"/>
      <c r="D5" s="28" t="s">
        <v>48</v>
      </c>
      <c r="E5" s="107" t="str">
        <f>'Personalia en overzicht'!D16</f>
        <v>Verenigingswerker</v>
      </c>
      <c r="F5" s="108"/>
      <c r="G5" s="18"/>
      <c r="I5" s="75"/>
      <c r="J5" s="75"/>
      <c r="K5" s="76"/>
    </row>
    <row r="6" spans="1:28" x14ac:dyDescent="0.3">
      <c r="A6" s="1"/>
      <c r="G6" s="18"/>
      <c r="I6" s="75"/>
      <c r="J6" s="75"/>
      <c r="K6" s="76"/>
    </row>
    <row r="7" spans="1:28" ht="15" thickBot="1" x14ac:dyDescent="0.35">
      <c r="G7" s="18"/>
      <c r="H7" s="96" t="s">
        <v>85</v>
      </c>
      <c r="I7" s="122">
        <f>ROUND(M8,0)</f>
        <v>0</v>
      </c>
      <c r="J7" s="97"/>
      <c r="K7" s="76"/>
    </row>
    <row r="8" spans="1:28" ht="24" thickBot="1" x14ac:dyDescent="0.5">
      <c r="A8" s="1"/>
      <c r="E8" s="89" t="s">
        <v>80</v>
      </c>
      <c r="F8" s="85">
        <f>SUM(G11:H41)</f>
        <v>0</v>
      </c>
      <c r="G8" s="86"/>
      <c r="H8" s="87" t="s">
        <v>81</v>
      </c>
      <c r="I8" s="88">
        <f>I7*15</f>
        <v>0</v>
      </c>
      <c r="J8" s="77"/>
      <c r="K8" s="78"/>
      <c r="M8" s="121">
        <f>SUM(K11:K41)</f>
        <v>0</v>
      </c>
    </row>
    <row r="9" spans="1:28" ht="7.2" customHeight="1" thickBot="1" x14ac:dyDescent="0.35">
      <c r="A9" s="3"/>
      <c r="B9" s="4"/>
      <c r="C9" s="4"/>
      <c r="D9" s="4"/>
      <c r="E9" s="4"/>
      <c r="F9" s="4"/>
      <c r="G9" s="4"/>
      <c r="H9" s="4"/>
      <c r="I9" s="4"/>
      <c r="J9" s="4"/>
      <c r="K9" s="5"/>
    </row>
    <row r="10" spans="1:28" ht="62.4" customHeight="1" x14ac:dyDescent="0.3">
      <c r="A10" s="29" t="s">
        <v>0</v>
      </c>
      <c r="B10" s="31" t="s">
        <v>52</v>
      </c>
      <c r="C10" s="31" t="s">
        <v>36</v>
      </c>
      <c r="D10" s="31" t="s">
        <v>37</v>
      </c>
      <c r="E10" s="30" t="s">
        <v>1</v>
      </c>
      <c r="F10" s="31" t="s">
        <v>28</v>
      </c>
      <c r="G10" s="31" t="s">
        <v>49</v>
      </c>
      <c r="H10" s="31" t="s">
        <v>50</v>
      </c>
      <c r="I10" s="31" t="s">
        <v>35</v>
      </c>
      <c r="J10" s="31" t="s">
        <v>47</v>
      </c>
      <c r="K10" s="32" t="s">
        <v>55</v>
      </c>
      <c r="L10" s="37">
        <f>SUM(L11:L41)</f>
        <v>0</v>
      </c>
      <c r="M10" s="37">
        <f t="shared" ref="M10:U10" si="0">SUM(M11:M41)</f>
        <v>0</v>
      </c>
      <c r="N10" s="37">
        <f t="shared" si="0"/>
        <v>0</v>
      </c>
      <c r="O10" s="37">
        <f t="shared" si="0"/>
        <v>0</v>
      </c>
      <c r="P10" s="37">
        <f t="shared" si="0"/>
        <v>0</v>
      </c>
      <c r="Q10" s="37">
        <f t="shared" si="0"/>
        <v>0</v>
      </c>
      <c r="R10" s="37">
        <f t="shared" si="0"/>
        <v>0</v>
      </c>
      <c r="S10" s="37">
        <f t="shared" si="0"/>
        <v>0</v>
      </c>
      <c r="T10" s="37">
        <f t="shared" si="0"/>
        <v>0</v>
      </c>
      <c r="U10" s="37">
        <f t="shared" si="0"/>
        <v>0</v>
      </c>
    </row>
    <row r="11" spans="1:28" x14ac:dyDescent="0.3">
      <c r="A11" s="56"/>
      <c r="B11" s="57" t="s">
        <v>31</v>
      </c>
      <c r="C11" s="58"/>
      <c r="D11" s="58"/>
      <c r="E11" s="57"/>
      <c r="F11" s="59">
        <v>0</v>
      </c>
      <c r="G11" s="60"/>
      <c r="H11" s="60"/>
      <c r="I11" s="22">
        <f t="shared" ref="I11:I41" si="1">SUM(X11:AB11)</f>
        <v>0</v>
      </c>
      <c r="J11" s="38">
        <f>(G11+H11)*I11</f>
        <v>0</v>
      </c>
      <c r="K11" s="63">
        <f>F11/15</f>
        <v>0</v>
      </c>
      <c r="L11" s="36">
        <f>SUMIF(B11,"Scheidsrechter",K11)</f>
        <v>0</v>
      </c>
      <c r="M11" s="36">
        <f>SUMIF(B11,"Scheidsrechter",J11)</f>
        <v>0</v>
      </c>
      <c r="N11" s="36">
        <f>SUMIF(B11,"Waarnemer",K11)</f>
        <v>0</v>
      </c>
      <c r="O11" s="36">
        <f>SUMIF(B11,"Waarnemer",J11)</f>
        <v>0</v>
      </c>
      <c r="P11" s="36">
        <f>SUMIF(B11,"Sportkampen",K11)</f>
        <v>0</v>
      </c>
      <c r="Q11" s="36">
        <f>SUMIF(B11,"Sportkampen",J11)</f>
        <v>0</v>
      </c>
      <c r="R11" s="36">
        <f>SUMIF(B11,"Lesgevers of trainers",K11)</f>
        <v>0</v>
      </c>
      <c r="S11" s="36">
        <f>SUMIF(B11,"Lesgevers of trainers",J11)</f>
        <v>0</v>
      </c>
      <c r="T11" s="36">
        <f>SUMIF(B11,"Andere",K11)</f>
        <v>0</v>
      </c>
      <c r="U11" s="36">
        <f>SUMIF(B11,"Andere",J11)</f>
        <v>0</v>
      </c>
      <c r="X11" s="36">
        <f>SUMIF(B11,"Scheidsrechter",Lijsten!$F$4)</f>
        <v>0</v>
      </c>
      <c r="Y11" s="36">
        <f>SUMIF(B11,"Waarnemer",Lijsten!$F$4)</f>
        <v>0</v>
      </c>
      <c r="Z11" s="36">
        <f>SUMIF(B11,"Sportkampen",Lijsten!$F$4)</f>
        <v>0</v>
      </c>
      <c r="AA11" s="36">
        <f>SUMIF(B11,"Lesgevers of Trainers",Lijsten!$F$4)</f>
        <v>0</v>
      </c>
      <c r="AB11" s="36">
        <f>SUMIF(B11,"Andere",Lijsten!$F$3)</f>
        <v>0</v>
      </c>
    </row>
    <row r="12" spans="1:28" x14ac:dyDescent="0.3">
      <c r="A12" s="56"/>
      <c r="B12" s="57" t="s">
        <v>31</v>
      </c>
      <c r="C12" s="61"/>
      <c r="D12" s="58"/>
      <c r="E12" s="57"/>
      <c r="F12" s="59">
        <v>0</v>
      </c>
      <c r="G12" s="60"/>
      <c r="H12" s="60"/>
      <c r="I12" s="22">
        <f t="shared" si="1"/>
        <v>0</v>
      </c>
      <c r="J12" s="38">
        <f t="shared" ref="J12:J41" si="2">(G12+H12)*I12</f>
        <v>0</v>
      </c>
      <c r="K12" s="63">
        <f t="shared" ref="K12:K41" si="3">F12/15</f>
        <v>0</v>
      </c>
      <c r="L12" s="36">
        <f t="shared" ref="L12:L41" si="4">SUMIF(B12,"Scheidsrechter",K12)</f>
        <v>0</v>
      </c>
      <c r="M12" s="36">
        <f t="shared" ref="M12:M41" si="5">SUMIF(B12,"Scheidsrechter",J12)</f>
        <v>0</v>
      </c>
      <c r="N12" s="36">
        <f t="shared" ref="N12:N41" si="6">SUMIF(B12,"Waarnemer",K12)</f>
        <v>0</v>
      </c>
      <c r="O12" s="36">
        <f t="shared" ref="O12:O41" si="7">SUMIF(B12,"Waarnemer",J12)</f>
        <v>0</v>
      </c>
      <c r="P12" s="36">
        <f t="shared" ref="P12:P41" si="8">SUMIF(B12,"Sportkampen",K12)</f>
        <v>0</v>
      </c>
      <c r="Q12" s="36">
        <f t="shared" ref="Q12:Q41" si="9">SUMIF(B12,"Sportkampen",J12)</f>
        <v>0</v>
      </c>
      <c r="R12" s="36">
        <f t="shared" ref="R12:R41" si="10">SUMIF(B12,"Lesgevers of trainers",K12)</f>
        <v>0</v>
      </c>
      <c r="S12" s="36">
        <f t="shared" ref="S12:S41" si="11">SUMIF(B12,"Lesgevers of trainers",J12)</f>
        <v>0</v>
      </c>
      <c r="T12" s="36">
        <f t="shared" ref="T12:T41" si="12">SUMIF(B12,"Andere",K12)</f>
        <v>0</v>
      </c>
      <c r="U12" s="36">
        <f t="shared" ref="U12:U41" si="13">SUMIF(B12,"Andere",J12)</f>
        <v>0</v>
      </c>
      <c r="X12" s="36">
        <f>SUMIF(B12,"Scheidsrechter",Lijsten!$F$4)</f>
        <v>0</v>
      </c>
      <c r="Y12" s="36">
        <f>SUMIF(B12,"Waarnemer",Lijsten!$F$4)</f>
        <v>0</v>
      </c>
      <c r="Z12" s="36">
        <f>SUMIF(B12,"Sportkampen",Lijsten!$F$4)</f>
        <v>0</v>
      </c>
      <c r="AA12" s="36">
        <f>SUMIF(B12,"Lesgevers of Trainers",Lijsten!$F$4)</f>
        <v>0</v>
      </c>
      <c r="AB12" s="36">
        <f>SUMIF(B12,"Andere",Lijsten!$F$3)</f>
        <v>0</v>
      </c>
    </row>
    <row r="13" spans="1:28" x14ac:dyDescent="0.3">
      <c r="A13" s="56"/>
      <c r="B13" s="57" t="s">
        <v>31</v>
      </c>
      <c r="C13" s="61"/>
      <c r="D13" s="58"/>
      <c r="E13" s="57"/>
      <c r="F13" s="59">
        <v>0</v>
      </c>
      <c r="G13" s="60"/>
      <c r="H13" s="60"/>
      <c r="I13" s="22">
        <f t="shared" si="1"/>
        <v>0</v>
      </c>
      <c r="J13" s="38">
        <f t="shared" si="2"/>
        <v>0</v>
      </c>
      <c r="K13" s="63">
        <f t="shared" si="3"/>
        <v>0</v>
      </c>
      <c r="L13" s="36">
        <f t="shared" si="4"/>
        <v>0</v>
      </c>
      <c r="M13" s="36">
        <f t="shared" si="5"/>
        <v>0</v>
      </c>
      <c r="N13" s="36">
        <f t="shared" si="6"/>
        <v>0</v>
      </c>
      <c r="O13" s="36">
        <f t="shared" si="7"/>
        <v>0</v>
      </c>
      <c r="P13" s="36">
        <f t="shared" si="8"/>
        <v>0</v>
      </c>
      <c r="Q13" s="36">
        <f t="shared" si="9"/>
        <v>0</v>
      </c>
      <c r="R13" s="36">
        <f t="shared" si="10"/>
        <v>0</v>
      </c>
      <c r="S13" s="36">
        <f t="shared" si="11"/>
        <v>0</v>
      </c>
      <c r="T13" s="36">
        <f t="shared" si="12"/>
        <v>0</v>
      </c>
      <c r="U13" s="36">
        <f t="shared" si="13"/>
        <v>0</v>
      </c>
      <c r="X13" s="36">
        <f>SUMIF(B13,"Scheidsrechter",Lijsten!$F$4)</f>
        <v>0</v>
      </c>
      <c r="Y13" s="36">
        <f>SUMIF(B13,"Waarnemer",Lijsten!$F$4)</f>
        <v>0</v>
      </c>
      <c r="Z13" s="36">
        <f>SUMIF(B13,"Sportkampen",Lijsten!$F$4)</f>
        <v>0</v>
      </c>
      <c r="AA13" s="36">
        <f>SUMIF(B13,"Lesgevers of Trainers",Lijsten!$F$4)</f>
        <v>0</v>
      </c>
      <c r="AB13" s="36">
        <f>SUMIF(B13,"Andere",Lijsten!$F$3)</f>
        <v>0</v>
      </c>
    </row>
    <row r="14" spans="1:28" x14ac:dyDescent="0.3">
      <c r="A14" s="56"/>
      <c r="B14" s="57" t="s">
        <v>31</v>
      </c>
      <c r="C14" s="58"/>
      <c r="D14" s="58"/>
      <c r="E14" s="57"/>
      <c r="F14" s="59">
        <v>0</v>
      </c>
      <c r="G14" s="60"/>
      <c r="H14" s="60"/>
      <c r="I14" s="22">
        <f t="shared" si="1"/>
        <v>0</v>
      </c>
      <c r="J14" s="38">
        <f t="shared" si="2"/>
        <v>0</v>
      </c>
      <c r="K14" s="63">
        <f t="shared" si="3"/>
        <v>0</v>
      </c>
      <c r="L14" s="36">
        <f t="shared" si="4"/>
        <v>0</v>
      </c>
      <c r="M14" s="36">
        <f t="shared" si="5"/>
        <v>0</v>
      </c>
      <c r="N14" s="36">
        <f t="shared" si="6"/>
        <v>0</v>
      </c>
      <c r="O14" s="36">
        <f t="shared" si="7"/>
        <v>0</v>
      </c>
      <c r="P14" s="36">
        <f t="shared" si="8"/>
        <v>0</v>
      </c>
      <c r="Q14" s="36">
        <f t="shared" si="9"/>
        <v>0</v>
      </c>
      <c r="R14" s="36">
        <f t="shared" si="10"/>
        <v>0</v>
      </c>
      <c r="S14" s="36">
        <f t="shared" si="11"/>
        <v>0</v>
      </c>
      <c r="T14" s="36">
        <f t="shared" si="12"/>
        <v>0</v>
      </c>
      <c r="U14" s="36">
        <f t="shared" si="13"/>
        <v>0</v>
      </c>
      <c r="X14" s="36">
        <f>SUMIF(B14,"Scheidsrechter",Lijsten!$F$4)</f>
        <v>0</v>
      </c>
      <c r="Y14" s="36">
        <f>SUMIF(B14,"Waarnemer",Lijsten!$F$4)</f>
        <v>0</v>
      </c>
      <c r="Z14" s="36">
        <f>SUMIF(B14,"Sportkampen",Lijsten!$F$4)</f>
        <v>0</v>
      </c>
      <c r="AA14" s="36">
        <f>SUMIF(B14,"Lesgevers of Trainers",Lijsten!$F$4)</f>
        <v>0</v>
      </c>
      <c r="AB14" s="36">
        <f>SUMIF(B14,"Andere",Lijsten!$F$3)</f>
        <v>0</v>
      </c>
    </row>
    <row r="15" spans="1:28" x14ac:dyDescent="0.3">
      <c r="A15" s="56"/>
      <c r="B15" s="57" t="s">
        <v>31</v>
      </c>
      <c r="C15" s="61"/>
      <c r="D15" s="58"/>
      <c r="E15" s="57"/>
      <c r="F15" s="59">
        <v>0</v>
      </c>
      <c r="G15" s="60"/>
      <c r="H15" s="60"/>
      <c r="I15" s="22">
        <f t="shared" si="1"/>
        <v>0</v>
      </c>
      <c r="J15" s="38">
        <f t="shared" si="2"/>
        <v>0</v>
      </c>
      <c r="K15" s="63">
        <f t="shared" si="3"/>
        <v>0</v>
      </c>
      <c r="L15" s="36">
        <f t="shared" si="4"/>
        <v>0</v>
      </c>
      <c r="M15" s="36">
        <f t="shared" si="5"/>
        <v>0</v>
      </c>
      <c r="N15" s="36">
        <f t="shared" si="6"/>
        <v>0</v>
      </c>
      <c r="O15" s="36">
        <f t="shared" si="7"/>
        <v>0</v>
      </c>
      <c r="P15" s="36">
        <f t="shared" si="8"/>
        <v>0</v>
      </c>
      <c r="Q15" s="36">
        <f t="shared" si="9"/>
        <v>0</v>
      </c>
      <c r="R15" s="36">
        <f t="shared" si="10"/>
        <v>0</v>
      </c>
      <c r="S15" s="36">
        <f t="shared" si="11"/>
        <v>0</v>
      </c>
      <c r="T15" s="36">
        <f t="shared" si="12"/>
        <v>0</v>
      </c>
      <c r="U15" s="36">
        <f t="shared" si="13"/>
        <v>0</v>
      </c>
      <c r="X15" s="36">
        <f>SUMIF(B15,"Scheidsrechter",Lijsten!$F$4)</f>
        <v>0</v>
      </c>
      <c r="Y15" s="36">
        <f>SUMIF(B15,"Waarnemer",Lijsten!$F$4)</f>
        <v>0</v>
      </c>
      <c r="Z15" s="36">
        <f>SUMIF(B15,"Sportkampen",Lijsten!$F$4)</f>
        <v>0</v>
      </c>
      <c r="AA15" s="36">
        <f>SUMIF(B15,"Lesgevers of Trainers",Lijsten!$F$4)</f>
        <v>0</v>
      </c>
      <c r="AB15" s="36">
        <f>SUMIF(B15,"Andere",Lijsten!$F$3)</f>
        <v>0</v>
      </c>
    </row>
    <row r="16" spans="1:28" x14ac:dyDescent="0.3">
      <c r="A16" s="56"/>
      <c r="B16" s="57" t="s">
        <v>31</v>
      </c>
      <c r="C16" s="61"/>
      <c r="D16" s="58"/>
      <c r="E16" s="57"/>
      <c r="F16" s="59">
        <v>0</v>
      </c>
      <c r="G16" s="60"/>
      <c r="H16" s="60"/>
      <c r="I16" s="22">
        <f t="shared" si="1"/>
        <v>0</v>
      </c>
      <c r="J16" s="38">
        <f t="shared" si="2"/>
        <v>0</v>
      </c>
      <c r="K16" s="63">
        <f t="shared" si="3"/>
        <v>0</v>
      </c>
      <c r="L16" s="36">
        <f t="shared" si="4"/>
        <v>0</v>
      </c>
      <c r="M16" s="36">
        <f t="shared" si="5"/>
        <v>0</v>
      </c>
      <c r="N16" s="36">
        <f t="shared" si="6"/>
        <v>0</v>
      </c>
      <c r="O16" s="36">
        <f t="shared" si="7"/>
        <v>0</v>
      </c>
      <c r="P16" s="36">
        <f t="shared" si="8"/>
        <v>0</v>
      </c>
      <c r="Q16" s="36">
        <f t="shared" si="9"/>
        <v>0</v>
      </c>
      <c r="R16" s="36">
        <f t="shared" si="10"/>
        <v>0</v>
      </c>
      <c r="S16" s="36">
        <f t="shared" si="11"/>
        <v>0</v>
      </c>
      <c r="T16" s="36">
        <f t="shared" si="12"/>
        <v>0</v>
      </c>
      <c r="U16" s="36">
        <f t="shared" si="13"/>
        <v>0</v>
      </c>
      <c r="X16" s="36">
        <f>SUMIF(B16,"Scheidsrechter",Lijsten!$F$4)</f>
        <v>0</v>
      </c>
      <c r="Y16" s="36">
        <f>SUMIF(B16,"Waarnemer",Lijsten!$F$4)</f>
        <v>0</v>
      </c>
      <c r="Z16" s="36">
        <f>SUMIF(B16,"Sportkampen",Lijsten!$F$4)</f>
        <v>0</v>
      </c>
      <c r="AA16" s="36">
        <f>SUMIF(B16,"Lesgevers of Trainers",Lijsten!$F$4)</f>
        <v>0</v>
      </c>
      <c r="AB16" s="36">
        <f>SUMIF(B16,"Andere",Lijsten!$F$3)</f>
        <v>0</v>
      </c>
    </row>
    <row r="17" spans="1:28" x14ac:dyDescent="0.3">
      <c r="A17" s="56"/>
      <c r="B17" s="57" t="s">
        <v>31</v>
      </c>
      <c r="C17" s="61"/>
      <c r="D17" s="58"/>
      <c r="E17" s="57"/>
      <c r="F17" s="59">
        <v>0</v>
      </c>
      <c r="G17" s="60"/>
      <c r="H17" s="60"/>
      <c r="I17" s="22">
        <f t="shared" si="1"/>
        <v>0</v>
      </c>
      <c r="J17" s="38">
        <f t="shared" si="2"/>
        <v>0</v>
      </c>
      <c r="K17" s="63">
        <f t="shared" si="3"/>
        <v>0</v>
      </c>
      <c r="L17" s="36">
        <f t="shared" si="4"/>
        <v>0</v>
      </c>
      <c r="M17" s="36">
        <f t="shared" si="5"/>
        <v>0</v>
      </c>
      <c r="N17" s="36">
        <f t="shared" si="6"/>
        <v>0</v>
      </c>
      <c r="O17" s="36">
        <f t="shared" si="7"/>
        <v>0</v>
      </c>
      <c r="P17" s="36">
        <f t="shared" si="8"/>
        <v>0</v>
      </c>
      <c r="Q17" s="36">
        <f t="shared" si="9"/>
        <v>0</v>
      </c>
      <c r="R17" s="36">
        <f t="shared" si="10"/>
        <v>0</v>
      </c>
      <c r="S17" s="36">
        <f t="shared" si="11"/>
        <v>0</v>
      </c>
      <c r="T17" s="36">
        <f t="shared" si="12"/>
        <v>0</v>
      </c>
      <c r="U17" s="36">
        <f t="shared" si="13"/>
        <v>0</v>
      </c>
      <c r="X17" s="36">
        <f>SUMIF(B17,"Scheidsrechter",Lijsten!$F$4)</f>
        <v>0</v>
      </c>
      <c r="Y17" s="36">
        <f>SUMIF(B17,"Waarnemer",Lijsten!$F$4)</f>
        <v>0</v>
      </c>
      <c r="Z17" s="36">
        <f>SUMIF(B17,"Sportkampen",Lijsten!$F$4)</f>
        <v>0</v>
      </c>
      <c r="AA17" s="36">
        <f>SUMIF(B17,"Lesgevers of Trainers",Lijsten!$F$4)</f>
        <v>0</v>
      </c>
      <c r="AB17" s="36">
        <f>SUMIF(B17,"Andere",Lijsten!$F$3)</f>
        <v>0</v>
      </c>
    </row>
    <row r="18" spans="1:28" x14ac:dyDescent="0.3">
      <c r="A18" s="56"/>
      <c r="B18" s="57" t="s">
        <v>31</v>
      </c>
      <c r="C18" s="58"/>
      <c r="D18" s="58"/>
      <c r="E18" s="57"/>
      <c r="F18" s="59">
        <v>0</v>
      </c>
      <c r="G18" s="60"/>
      <c r="H18" s="60"/>
      <c r="I18" s="22">
        <f t="shared" si="1"/>
        <v>0</v>
      </c>
      <c r="J18" s="38">
        <f t="shared" si="2"/>
        <v>0</v>
      </c>
      <c r="K18" s="63">
        <f t="shared" si="3"/>
        <v>0</v>
      </c>
      <c r="L18" s="36">
        <f t="shared" si="4"/>
        <v>0</v>
      </c>
      <c r="M18" s="36">
        <f t="shared" si="5"/>
        <v>0</v>
      </c>
      <c r="N18" s="36">
        <f t="shared" si="6"/>
        <v>0</v>
      </c>
      <c r="O18" s="36">
        <f t="shared" si="7"/>
        <v>0</v>
      </c>
      <c r="P18" s="36">
        <f t="shared" si="8"/>
        <v>0</v>
      </c>
      <c r="Q18" s="36">
        <f t="shared" si="9"/>
        <v>0</v>
      </c>
      <c r="R18" s="36">
        <f t="shared" si="10"/>
        <v>0</v>
      </c>
      <c r="S18" s="36">
        <f t="shared" si="11"/>
        <v>0</v>
      </c>
      <c r="T18" s="36">
        <f t="shared" si="12"/>
        <v>0</v>
      </c>
      <c r="U18" s="36">
        <f t="shared" si="13"/>
        <v>0</v>
      </c>
      <c r="X18" s="36">
        <f>SUMIF(B18,"Scheidsrechter",Lijsten!$F$4)</f>
        <v>0</v>
      </c>
      <c r="Y18" s="36">
        <f>SUMIF(B18,"Waarnemer",Lijsten!$F$4)</f>
        <v>0</v>
      </c>
      <c r="Z18" s="36">
        <f>SUMIF(B18,"Sportkampen",Lijsten!$F$4)</f>
        <v>0</v>
      </c>
      <c r="AA18" s="36">
        <f>SUMIF(B18,"Lesgevers of Trainers",Lijsten!$F$4)</f>
        <v>0</v>
      </c>
      <c r="AB18" s="36">
        <f>SUMIF(B18,"Andere",Lijsten!$F$3)</f>
        <v>0</v>
      </c>
    </row>
    <row r="19" spans="1:28" x14ac:dyDescent="0.3">
      <c r="A19" s="56"/>
      <c r="B19" s="57" t="s">
        <v>31</v>
      </c>
      <c r="C19" s="61"/>
      <c r="D19" s="58"/>
      <c r="E19" s="57"/>
      <c r="F19" s="59">
        <v>0</v>
      </c>
      <c r="G19" s="60"/>
      <c r="H19" s="60"/>
      <c r="I19" s="22">
        <f t="shared" si="1"/>
        <v>0</v>
      </c>
      <c r="J19" s="38">
        <f t="shared" si="2"/>
        <v>0</v>
      </c>
      <c r="K19" s="63">
        <f t="shared" si="3"/>
        <v>0</v>
      </c>
      <c r="L19" s="36">
        <f t="shared" si="4"/>
        <v>0</v>
      </c>
      <c r="M19" s="36">
        <f t="shared" si="5"/>
        <v>0</v>
      </c>
      <c r="N19" s="36">
        <f t="shared" si="6"/>
        <v>0</v>
      </c>
      <c r="O19" s="36">
        <f t="shared" si="7"/>
        <v>0</v>
      </c>
      <c r="P19" s="36">
        <f t="shared" si="8"/>
        <v>0</v>
      </c>
      <c r="Q19" s="36">
        <f t="shared" si="9"/>
        <v>0</v>
      </c>
      <c r="R19" s="36">
        <f t="shared" si="10"/>
        <v>0</v>
      </c>
      <c r="S19" s="36">
        <f t="shared" si="11"/>
        <v>0</v>
      </c>
      <c r="T19" s="36">
        <f t="shared" si="12"/>
        <v>0</v>
      </c>
      <c r="U19" s="36">
        <f t="shared" si="13"/>
        <v>0</v>
      </c>
      <c r="X19" s="36">
        <f>SUMIF(B19,"Scheidsrechter",Lijsten!$F$4)</f>
        <v>0</v>
      </c>
      <c r="Y19" s="36">
        <f>SUMIF(B19,"Waarnemer",Lijsten!$F$4)</f>
        <v>0</v>
      </c>
      <c r="Z19" s="36">
        <f>SUMIF(B19,"Sportkampen",Lijsten!$F$4)</f>
        <v>0</v>
      </c>
      <c r="AA19" s="36">
        <f>SUMIF(B19,"Lesgevers of Trainers",Lijsten!$F$4)</f>
        <v>0</v>
      </c>
      <c r="AB19" s="36">
        <f>SUMIF(B19,"Andere",Lijsten!$F$3)</f>
        <v>0</v>
      </c>
    </row>
    <row r="20" spans="1:28" x14ac:dyDescent="0.3">
      <c r="A20" s="56"/>
      <c r="B20" s="57" t="s">
        <v>31</v>
      </c>
      <c r="C20" s="61"/>
      <c r="D20" s="58"/>
      <c r="E20" s="57"/>
      <c r="F20" s="59">
        <v>0</v>
      </c>
      <c r="G20" s="60"/>
      <c r="H20" s="60"/>
      <c r="I20" s="22">
        <f t="shared" si="1"/>
        <v>0</v>
      </c>
      <c r="J20" s="38">
        <f t="shared" si="2"/>
        <v>0</v>
      </c>
      <c r="K20" s="63">
        <f t="shared" si="3"/>
        <v>0</v>
      </c>
      <c r="L20" s="36">
        <f t="shared" si="4"/>
        <v>0</v>
      </c>
      <c r="M20" s="36">
        <f t="shared" si="5"/>
        <v>0</v>
      </c>
      <c r="N20" s="36">
        <f t="shared" si="6"/>
        <v>0</v>
      </c>
      <c r="O20" s="36">
        <f t="shared" si="7"/>
        <v>0</v>
      </c>
      <c r="P20" s="36">
        <f t="shared" si="8"/>
        <v>0</v>
      </c>
      <c r="Q20" s="36">
        <f t="shared" si="9"/>
        <v>0</v>
      </c>
      <c r="R20" s="36">
        <f t="shared" si="10"/>
        <v>0</v>
      </c>
      <c r="S20" s="36">
        <f t="shared" si="11"/>
        <v>0</v>
      </c>
      <c r="T20" s="36">
        <f t="shared" si="12"/>
        <v>0</v>
      </c>
      <c r="U20" s="36">
        <f t="shared" si="13"/>
        <v>0</v>
      </c>
      <c r="X20" s="36">
        <f>SUMIF(B20,"Scheidsrechter",Lijsten!$F$4)</f>
        <v>0</v>
      </c>
      <c r="Y20" s="36">
        <f>SUMIF(B20,"Waarnemer",Lijsten!$F$4)</f>
        <v>0</v>
      </c>
      <c r="Z20" s="36">
        <f>SUMIF(B20,"Sportkampen",Lijsten!$F$4)</f>
        <v>0</v>
      </c>
      <c r="AA20" s="36">
        <f>SUMIF(B20,"Lesgevers of Trainers",Lijsten!$F$4)</f>
        <v>0</v>
      </c>
      <c r="AB20" s="36">
        <f>SUMIF(B20,"Andere",Lijsten!$F$3)</f>
        <v>0</v>
      </c>
    </row>
    <row r="21" spans="1:28" x14ac:dyDescent="0.3">
      <c r="A21" s="56"/>
      <c r="B21" s="57" t="s">
        <v>31</v>
      </c>
      <c r="C21" s="61"/>
      <c r="D21" s="58"/>
      <c r="E21" s="57"/>
      <c r="F21" s="59">
        <v>0</v>
      </c>
      <c r="G21" s="60"/>
      <c r="H21" s="60"/>
      <c r="I21" s="22">
        <f t="shared" si="1"/>
        <v>0</v>
      </c>
      <c r="J21" s="38">
        <f t="shared" si="2"/>
        <v>0</v>
      </c>
      <c r="K21" s="63">
        <f t="shared" si="3"/>
        <v>0</v>
      </c>
      <c r="L21" s="36">
        <f t="shared" si="4"/>
        <v>0</v>
      </c>
      <c r="M21" s="36">
        <f t="shared" si="5"/>
        <v>0</v>
      </c>
      <c r="N21" s="36">
        <f t="shared" si="6"/>
        <v>0</v>
      </c>
      <c r="O21" s="36">
        <f t="shared" si="7"/>
        <v>0</v>
      </c>
      <c r="P21" s="36">
        <f t="shared" si="8"/>
        <v>0</v>
      </c>
      <c r="Q21" s="36">
        <f t="shared" si="9"/>
        <v>0</v>
      </c>
      <c r="R21" s="36">
        <f t="shared" si="10"/>
        <v>0</v>
      </c>
      <c r="S21" s="36">
        <f t="shared" si="11"/>
        <v>0</v>
      </c>
      <c r="T21" s="36">
        <f t="shared" si="12"/>
        <v>0</v>
      </c>
      <c r="U21" s="36">
        <f t="shared" si="13"/>
        <v>0</v>
      </c>
      <c r="X21" s="36">
        <f>SUMIF(B21,"Scheidsrechter",Lijsten!$F$4)</f>
        <v>0</v>
      </c>
      <c r="Y21" s="36">
        <f>SUMIF(B21,"Waarnemer",Lijsten!$F$4)</f>
        <v>0</v>
      </c>
      <c r="Z21" s="36">
        <f>SUMIF(B21,"Sportkampen",Lijsten!$F$4)</f>
        <v>0</v>
      </c>
      <c r="AA21" s="36">
        <f>SUMIF(B21,"Lesgevers of Trainers",Lijsten!$F$4)</f>
        <v>0</v>
      </c>
      <c r="AB21" s="36">
        <f>SUMIF(B21,"Andere",Lijsten!$F$3)</f>
        <v>0</v>
      </c>
    </row>
    <row r="22" spans="1:28" x14ac:dyDescent="0.3">
      <c r="A22" s="56"/>
      <c r="B22" s="57" t="s">
        <v>31</v>
      </c>
      <c r="C22" s="61"/>
      <c r="D22" s="58"/>
      <c r="E22" s="57"/>
      <c r="F22" s="59">
        <v>0</v>
      </c>
      <c r="G22" s="60"/>
      <c r="H22" s="60"/>
      <c r="I22" s="22">
        <f t="shared" si="1"/>
        <v>0</v>
      </c>
      <c r="J22" s="38">
        <f t="shared" si="2"/>
        <v>0</v>
      </c>
      <c r="K22" s="63">
        <f t="shared" si="3"/>
        <v>0</v>
      </c>
      <c r="L22" s="36">
        <f t="shared" si="4"/>
        <v>0</v>
      </c>
      <c r="M22" s="36">
        <f t="shared" si="5"/>
        <v>0</v>
      </c>
      <c r="N22" s="36">
        <f t="shared" si="6"/>
        <v>0</v>
      </c>
      <c r="O22" s="36">
        <f t="shared" si="7"/>
        <v>0</v>
      </c>
      <c r="P22" s="36">
        <f t="shared" si="8"/>
        <v>0</v>
      </c>
      <c r="Q22" s="36">
        <f t="shared" si="9"/>
        <v>0</v>
      </c>
      <c r="R22" s="36">
        <f t="shared" si="10"/>
        <v>0</v>
      </c>
      <c r="S22" s="36">
        <f t="shared" si="11"/>
        <v>0</v>
      </c>
      <c r="T22" s="36">
        <f t="shared" si="12"/>
        <v>0</v>
      </c>
      <c r="U22" s="36">
        <f t="shared" si="13"/>
        <v>0</v>
      </c>
      <c r="X22" s="36">
        <f>SUMIF(B22,"Scheidsrechter",Lijsten!$F$4)</f>
        <v>0</v>
      </c>
      <c r="Y22" s="36">
        <f>SUMIF(B22,"Waarnemer",Lijsten!$F$4)</f>
        <v>0</v>
      </c>
      <c r="Z22" s="36">
        <f>SUMIF(B22,"Sportkampen",Lijsten!$F$4)</f>
        <v>0</v>
      </c>
      <c r="AA22" s="36">
        <f>SUMIF(B22,"Lesgevers of Trainers",Lijsten!$F$4)</f>
        <v>0</v>
      </c>
      <c r="AB22" s="36">
        <f>SUMIF(B22,"Andere",Lijsten!$F$3)</f>
        <v>0</v>
      </c>
    </row>
    <row r="23" spans="1:28" x14ac:dyDescent="0.3">
      <c r="A23" s="56"/>
      <c r="B23" s="57" t="s">
        <v>31</v>
      </c>
      <c r="C23" s="61"/>
      <c r="D23" s="58"/>
      <c r="E23" s="57"/>
      <c r="F23" s="59">
        <v>0</v>
      </c>
      <c r="G23" s="60"/>
      <c r="H23" s="60"/>
      <c r="I23" s="22">
        <f t="shared" si="1"/>
        <v>0</v>
      </c>
      <c r="J23" s="38">
        <f t="shared" si="2"/>
        <v>0</v>
      </c>
      <c r="K23" s="63">
        <f t="shared" si="3"/>
        <v>0</v>
      </c>
      <c r="L23" s="36">
        <f t="shared" si="4"/>
        <v>0</v>
      </c>
      <c r="M23" s="36">
        <f t="shared" si="5"/>
        <v>0</v>
      </c>
      <c r="N23" s="36">
        <f t="shared" si="6"/>
        <v>0</v>
      </c>
      <c r="O23" s="36">
        <f t="shared" si="7"/>
        <v>0</v>
      </c>
      <c r="P23" s="36">
        <f t="shared" si="8"/>
        <v>0</v>
      </c>
      <c r="Q23" s="36">
        <f t="shared" si="9"/>
        <v>0</v>
      </c>
      <c r="R23" s="36">
        <f t="shared" si="10"/>
        <v>0</v>
      </c>
      <c r="S23" s="36">
        <f t="shared" si="11"/>
        <v>0</v>
      </c>
      <c r="T23" s="36">
        <f t="shared" si="12"/>
        <v>0</v>
      </c>
      <c r="U23" s="36">
        <f t="shared" si="13"/>
        <v>0</v>
      </c>
      <c r="X23" s="36">
        <f>SUMIF(B23,"Scheidsrechter",Lijsten!$F$4)</f>
        <v>0</v>
      </c>
      <c r="Y23" s="36">
        <f>SUMIF(B23,"Waarnemer",Lijsten!$F$4)</f>
        <v>0</v>
      </c>
      <c r="Z23" s="36">
        <f>SUMIF(B23,"Sportkampen",Lijsten!$F$4)</f>
        <v>0</v>
      </c>
      <c r="AA23" s="36">
        <f>SUMIF(B23,"Lesgevers of Trainers",Lijsten!$F$4)</f>
        <v>0</v>
      </c>
      <c r="AB23" s="36">
        <f>SUMIF(B23,"Andere",Lijsten!$F$3)</f>
        <v>0</v>
      </c>
    </row>
    <row r="24" spans="1:28" x14ac:dyDescent="0.3">
      <c r="A24" s="56"/>
      <c r="B24" s="57" t="s">
        <v>31</v>
      </c>
      <c r="C24" s="61"/>
      <c r="D24" s="58"/>
      <c r="E24" s="57"/>
      <c r="F24" s="59">
        <v>0</v>
      </c>
      <c r="G24" s="60"/>
      <c r="H24" s="60"/>
      <c r="I24" s="22">
        <f t="shared" si="1"/>
        <v>0</v>
      </c>
      <c r="J24" s="38">
        <f t="shared" si="2"/>
        <v>0</v>
      </c>
      <c r="K24" s="63">
        <f t="shared" si="3"/>
        <v>0</v>
      </c>
      <c r="L24" s="36">
        <f t="shared" si="4"/>
        <v>0</v>
      </c>
      <c r="M24" s="36">
        <f t="shared" si="5"/>
        <v>0</v>
      </c>
      <c r="N24" s="36">
        <f t="shared" si="6"/>
        <v>0</v>
      </c>
      <c r="O24" s="36">
        <f t="shared" si="7"/>
        <v>0</v>
      </c>
      <c r="P24" s="36">
        <f t="shared" si="8"/>
        <v>0</v>
      </c>
      <c r="Q24" s="36">
        <f t="shared" si="9"/>
        <v>0</v>
      </c>
      <c r="R24" s="36">
        <f t="shared" si="10"/>
        <v>0</v>
      </c>
      <c r="S24" s="36">
        <f t="shared" si="11"/>
        <v>0</v>
      </c>
      <c r="T24" s="36">
        <f t="shared" si="12"/>
        <v>0</v>
      </c>
      <c r="U24" s="36">
        <f t="shared" si="13"/>
        <v>0</v>
      </c>
      <c r="X24" s="36">
        <f>SUMIF(B24,"Scheidsrechter",Lijsten!$F$4)</f>
        <v>0</v>
      </c>
      <c r="Y24" s="36">
        <f>SUMIF(B24,"Waarnemer",Lijsten!$F$4)</f>
        <v>0</v>
      </c>
      <c r="Z24" s="36">
        <f>SUMIF(B24,"Sportkampen",Lijsten!$F$4)</f>
        <v>0</v>
      </c>
      <c r="AA24" s="36">
        <f>SUMIF(B24,"Lesgevers of Trainers",Lijsten!$F$4)</f>
        <v>0</v>
      </c>
      <c r="AB24" s="36">
        <f>SUMIF(B24,"Andere",Lijsten!$F$3)</f>
        <v>0</v>
      </c>
    </row>
    <row r="25" spans="1:28" x14ac:dyDescent="0.3">
      <c r="A25" s="56"/>
      <c r="B25" s="57" t="s">
        <v>31</v>
      </c>
      <c r="C25" s="61"/>
      <c r="D25" s="58"/>
      <c r="E25" s="57"/>
      <c r="F25" s="59">
        <v>0</v>
      </c>
      <c r="G25" s="60"/>
      <c r="H25" s="60"/>
      <c r="I25" s="22">
        <f t="shared" si="1"/>
        <v>0</v>
      </c>
      <c r="J25" s="38">
        <f t="shared" si="2"/>
        <v>0</v>
      </c>
      <c r="K25" s="63">
        <f t="shared" si="3"/>
        <v>0</v>
      </c>
      <c r="L25" s="36">
        <f t="shared" si="4"/>
        <v>0</v>
      </c>
      <c r="M25" s="36">
        <f t="shared" si="5"/>
        <v>0</v>
      </c>
      <c r="N25" s="36">
        <f t="shared" si="6"/>
        <v>0</v>
      </c>
      <c r="O25" s="36">
        <f t="shared" si="7"/>
        <v>0</v>
      </c>
      <c r="P25" s="36">
        <f t="shared" si="8"/>
        <v>0</v>
      </c>
      <c r="Q25" s="36">
        <f t="shared" si="9"/>
        <v>0</v>
      </c>
      <c r="R25" s="36">
        <f t="shared" si="10"/>
        <v>0</v>
      </c>
      <c r="S25" s="36">
        <f t="shared" si="11"/>
        <v>0</v>
      </c>
      <c r="T25" s="36">
        <f t="shared" si="12"/>
        <v>0</v>
      </c>
      <c r="U25" s="36">
        <f t="shared" si="13"/>
        <v>0</v>
      </c>
      <c r="X25" s="36">
        <f>SUMIF(B25,"Scheidsrechter",Lijsten!$F$4)</f>
        <v>0</v>
      </c>
      <c r="Y25" s="36">
        <f>SUMIF(B25,"Waarnemer",Lijsten!$F$4)</f>
        <v>0</v>
      </c>
      <c r="Z25" s="36">
        <f>SUMIF(B25,"Sportkampen",Lijsten!$F$4)</f>
        <v>0</v>
      </c>
      <c r="AA25" s="36">
        <f>SUMIF(B25,"Lesgevers of Trainers",Lijsten!$F$4)</f>
        <v>0</v>
      </c>
      <c r="AB25" s="36">
        <f>SUMIF(B25,"Andere",Lijsten!$F$3)</f>
        <v>0</v>
      </c>
    </row>
    <row r="26" spans="1:28" x14ac:dyDescent="0.3">
      <c r="A26" s="56"/>
      <c r="B26" s="57" t="s">
        <v>31</v>
      </c>
      <c r="C26" s="58"/>
      <c r="D26" s="58"/>
      <c r="E26" s="57"/>
      <c r="F26" s="59">
        <v>0</v>
      </c>
      <c r="G26" s="60"/>
      <c r="H26" s="60"/>
      <c r="I26" s="22">
        <f t="shared" si="1"/>
        <v>0</v>
      </c>
      <c r="J26" s="38">
        <f t="shared" si="2"/>
        <v>0</v>
      </c>
      <c r="K26" s="63">
        <f t="shared" si="3"/>
        <v>0</v>
      </c>
      <c r="L26" s="36">
        <f t="shared" si="4"/>
        <v>0</v>
      </c>
      <c r="M26" s="36">
        <f t="shared" si="5"/>
        <v>0</v>
      </c>
      <c r="N26" s="36">
        <f t="shared" si="6"/>
        <v>0</v>
      </c>
      <c r="O26" s="36">
        <f t="shared" si="7"/>
        <v>0</v>
      </c>
      <c r="P26" s="36">
        <f t="shared" si="8"/>
        <v>0</v>
      </c>
      <c r="Q26" s="36">
        <f t="shared" si="9"/>
        <v>0</v>
      </c>
      <c r="R26" s="36">
        <f t="shared" si="10"/>
        <v>0</v>
      </c>
      <c r="S26" s="36">
        <f t="shared" si="11"/>
        <v>0</v>
      </c>
      <c r="T26" s="36">
        <f t="shared" si="12"/>
        <v>0</v>
      </c>
      <c r="U26" s="36">
        <f t="shared" si="13"/>
        <v>0</v>
      </c>
      <c r="X26" s="36">
        <f>SUMIF(B26,"Scheidsrechter",Lijsten!$F$4)</f>
        <v>0</v>
      </c>
      <c r="Y26" s="36">
        <f>SUMIF(B26,"Waarnemer",Lijsten!$F$4)</f>
        <v>0</v>
      </c>
      <c r="Z26" s="36">
        <f>SUMIF(B26,"Sportkampen",Lijsten!$F$4)</f>
        <v>0</v>
      </c>
      <c r="AA26" s="36">
        <f>SUMIF(B26,"Lesgevers of Trainers",Lijsten!$F$4)</f>
        <v>0</v>
      </c>
      <c r="AB26" s="36">
        <f>SUMIF(B26,"Andere",Lijsten!$F$3)</f>
        <v>0</v>
      </c>
    </row>
    <row r="27" spans="1:28" x14ac:dyDescent="0.3">
      <c r="A27" s="56"/>
      <c r="B27" s="57" t="s">
        <v>31</v>
      </c>
      <c r="C27" s="61"/>
      <c r="D27" s="58"/>
      <c r="E27" s="57"/>
      <c r="F27" s="59">
        <v>0</v>
      </c>
      <c r="G27" s="60"/>
      <c r="H27" s="60"/>
      <c r="I27" s="22">
        <f t="shared" si="1"/>
        <v>0</v>
      </c>
      <c r="J27" s="38">
        <f t="shared" si="2"/>
        <v>0</v>
      </c>
      <c r="K27" s="63">
        <f t="shared" si="3"/>
        <v>0</v>
      </c>
      <c r="L27" s="36">
        <f t="shared" si="4"/>
        <v>0</v>
      </c>
      <c r="M27" s="36">
        <f t="shared" si="5"/>
        <v>0</v>
      </c>
      <c r="N27" s="36">
        <f t="shared" si="6"/>
        <v>0</v>
      </c>
      <c r="O27" s="36">
        <f t="shared" si="7"/>
        <v>0</v>
      </c>
      <c r="P27" s="36">
        <f t="shared" si="8"/>
        <v>0</v>
      </c>
      <c r="Q27" s="36">
        <f t="shared" si="9"/>
        <v>0</v>
      </c>
      <c r="R27" s="36">
        <f t="shared" si="10"/>
        <v>0</v>
      </c>
      <c r="S27" s="36">
        <f t="shared" si="11"/>
        <v>0</v>
      </c>
      <c r="T27" s="36">
        <f t="shared" si="12"/>
        <v>0</v>
      </c>
      <c r="U27" s="36">
        <f t="shared" si="13"/>
        <v>0</v>
      </c>
      <c r="X27" s="36">
        <f>SUMIF(B27,"Scheidsrechter",Lijsten!$F$4)</f>
        <v>0</v>
      </c>
      <c r="Y27" s="36">
        <f>SUMIF(B27,"Waarnemer",Lijsten!$F$4)</f>
        <v>0</v>
      </c>
      <c r="Z27" s="36">
        <f>SUMIF(B27,"Sportkampen",Lijsten!$F$4)</f>
        <v>0</v>
      </c>
      <c r="AA27" s="36">
        <f>SUMIF(B27,"Lesgevers of Trainers",Lijsten!$F$4)</f>
        <v>0</v>
      </c>
      <c r="AB27" s="36">
        <f>SUMIF(B27,"Andere",Lijsten!$F$3)</f>
        <v>0</v>
      </c>
    </row>
    <row r="28" spans="1:28" x14ac:dyDescent="0.3">
      <c r="A28" s="56"/>
      <c r="B28" s="57" t="s">
        <v>31</v>
      </c>
      <c r="C28" s="61"/>
      <c r="D28" s="58"/>
      <c r="E28" s="57"/>
      <c r="F28" s="59">
        <v>0</v>
      </c>
      <c r="G28" s="60"/>
      <c r="H28" s="60"/>
      <c r="I28" s="22">
        <f t="shared" si="1"/>
        <v>0</v>
      </c>
      <c r="J28" s="38">
        <f t="shared" si="2"/>
        <v>0</v>
      </c>
      <c r="K28" s="63">
        <f t="shared" si="3"/>
        <v>0</v>
      </c>
      <c r="L28" s="36">
        <f t="shared" si="4"/>
        <v>0</v>
      </c>
      <c r="M28" s="36">
        <f t="shared" si="5"/>
        <v>0</v>
      </c>
      <c r="N28" s="36">
        <f t="shared" si="6"/>
        <v>0</v>
      </c>
      <c r="O28" s="36">
        <f t="shared" si="7"/>
        <v>0</v>
      </c>
      <c r="P28" s="36">
        <f t="shared" si="8"/>
        <v>0</v>
      </c>
      <c r="Q28" s="36">
        <f t="shared" si="9"/>
        <v>0</v>
      </c>
      <c r="R28" s="36">
        <f t="shared" si="10"/>
        <v>0</v>
      </c>
      <c r="S28" s="36">
        <f t="shared" si="11"/>
        <v>0</v>
      </c>
      <c r="T28" s="36">
        <f t="shared" si="12"/>
        <v>0</v>
      </c>
      <c r="U28" s="36">
        <f t="shared" si="13"/>
        <v>0</v>
      </c>
      <c r="X28" s="36">
        <f>SUMIF(B28,"Scheidsrechter",Lijsten!$F$4)</f>
        <v>0</v>
      </c>
      <c r="Y28" s="36">
        <f>SUMIF(B28,"Waarnemer",Lijsten!$F$4)</f>
        <v>0</v>
      </c>
      <c r="Z28" s="36">
        <f>SUMIF(B28,"Sportkampen",Lijsten!$F$4)</f>
        <v>0</v>
      </c>
      <c r="AA28" s="36">
        <f>SUMIF(B28,"Lesgevers of Trainers",Lijsten!$F$4)</f>
        <v>0</v>
      </c>
      <c r="AB28" s="36">
        <f>SUMIF(B28,"Andere",Lijsten!$F$3)</f>
        <v>0</v>
      </c>
    </row>
    <row r="29" spans="1:28" ht="13.8" customHeight="1" x14ac:dyDescent="0.3">
      <c r="A29" s="56"/>
      <c r="B29" s="57" t="s">
        <v>31</v>
      </c>
      <c r="C29" s="61"/>
      <c r="D29" s="58"/>
      <c r="E29" s="57"/>
      <c r="F29" s="59">
        <v>0</v>
      </c>
      <c r="G29" s="60"/>
      <c r="H29" s="60"/>
      <c r="I29" s="22">
        <f t="shared" si="1"/>
        <v>0</v>
      </c>
      <c r="J29" s="38">
        <f t="shared" si="2"/>
        <v>0</v>
      </c>
      <c r="K29" s="63">
        <f t="shared" si="3"/>
        <v>0</v>
      </c>
      <c r="L29" s="36">
        <f t="shared" si="4"/>
        <v>0</v>
      </c>
      <c r="M29" s="36">
        <f t="shared" si="5"/>
        <v>0</v>
      </c>
      <c r="N29" s="36">
        <f t="shared" si="6"/>
        <v>0</v>
      </c>
      <c r="O29" s="36">
        <f t="shared" si="7"/>
        <v>0</v>
      </c>
      <c r="P29" s="36">
        <f t="shared" si="8"/>
        <v>0</v>
      </c>
      <c r="Q29" s="36">
        <f t="shared" si="9"/>
        <v>0</v>
      </c>
      <c r="R29" s="36">
        <f t="shared" si="10"/>
        <v>0</v>
      </c>
      <c r="S29" s="36">
        <f t="shared" si="11"/>
        <v>0</v>
      </c>
      <c r="T29" s="36">
        <f t="shared" si="12"/>
        <v>0</v>
      </c>
      <c r="U29" s="36">
        <f t="shared" si="13"/>
        <v>0</v>
      </c>
      <c r="X29" s="36">
        <f>SUMIF(B29,"Scheidsrechter",Lijsten!$F$4)</f>
        <v>0</v>
      </c>
      <c r="Y29" s="36">
        <f>SUMIF(B29,"Waarnemer",Lijsten!$F$4)</f>
        <v>0</v>
      </c>
      <c r="Z29" s="36">
        <f>SUMIF(B29,"Sportkampen",Lijsten!$F$4)</f>
        <v>0</v>
      </c>
      <c r="AA29" s="36">
        <f>SUMIF(B29,"Lesgevers of Trainers",Lijsten!$F$4)</f>
        <v>0</v>
      </c>
      <c r="AB29" s="36">
        <f>SUMIF(B29,"Andere",Lijsten!$F$3)</f>
        <v>0</v>
      </c>
    </row>
    <row r="30" spans="1:28" x14ac:dyDescent="0.3">
      <c r="A30" s="56"/>
      <c r="B30" s="57" t="s">
        <v>31</v>
      </c>
      <c r="C30" s="58"/>
      <c r="D30" s="58"/>
      <c r="E30" s="57"/>
      <c r="F30" s="59">
        <v>0</v>
      </c>
      <c r="G30" s="60"/>
      <c r="H30" s="60"/>
      <c r="I30" s="22">
        <f t="shared" si="1"/>
        <v>0</v>
      </c>
      <c r="J30" s="38">
        <f t="shared" si="2"/>
        <v>0</v>
      </c>
      <c r="K30" s="63">
        <f t="shared" si="3"/>
        <v>0</v>
      </c>
      <c r="L30" s="36">
        <f t="shared" si="4"/>
        <v>0</v>
      </c>
      <c r="M30" s="36">
        <f t="shared" si="5"/>
        <v>0</v>
      </c>
      <c r="N30" s="36">
        <f t="shared" si="6"/>
        <v>0</v>
      </c>
      <c r="O30" s="36">
        <f t="shared" si="7"/>
        <v>0</v>
      </c>
      <c r="P30" s="36">
        <f t="shared" si="8"/>
        <v>0</v>
      </c>
      <c r="Q30" s="36">
        <f t="shared" si="9"/>
        <v>0</v>
      </c>
      <c r="R30" s="36">
        <f t="shared" si="10"/>
        <v>0</v>
      </c>
      <c r="S30" s="36">
        <f t="shared" si="11"/>
        <v>0</v>
      </c>
      <c r="T30" s="36">
        <f t="shared" si="12"/>
        <v>0</v>
      </c>
      <c r="U30" s="36">
        <f t="shared" si="13"/>
        <v>0</v>
      </c>
      <c r="X30" s="36">
        <f>SUMIF(B30,"Scheidsrechter",Lijsten!$F$4)</f>
        <v>0</v>
      </c>
      <c r="Y30" s="36">
        <f>SUMIF(B30,"Waarnemer",Lijsten!$F$4)</f>
        <v>0</v>
      </c>
      <c r="Z30" s="36">
        <f>SUMIF(B30,"Sportkampen",Lijsten!$F$4)</f>
        <v>0</v>
      </c>
      <c r="AA30" s="36">
        <f>SUMIF(B30,"Lesgevers of Trainers",Lijsten!$F$4)</f>
        <v>0</v>
      </c>
      <c r="AB30" s="36">
        <f>SUMIF(B30,"Andere",Lijsten!$F$3)</f>
        <v>0</v>
      </c>
    </row>
    <row r="31" spans="1:28" x14ac:dyDescent="0.3">
      <c r="A31" s="56"/>
      <c r="B31" s="57" t="s">
        <v>31</v>
      </c>
      <c r="C31" s="61"/>
      <c r="D31" s="58"/>
      <c r="E31" s="57"/>
      <c r="F31" s="59">
        <v>0</v>
      </c>
      <c r="G31" s="60"/>
      <c r="H31" s="60"/>
      <c r="I31" s="22">
        <f t="shared" si="1"/>
        <v>0</v>
      </c>
      <c r="J31" s="38">
        <f t="shared" si="2"/>
        <v>0</v>
      </c>
      <c r="K31" s="63">
        <f t="shared" si="3"/>
        <v>0</v>
      </c>
      <c r="L31" s="36">
        <f t="shared" si="4"/>
        <v>0</v>
      </c>
      <c r="M31" s="36">
        <f t="shared" si="5"/>
        <v>0</v>
      </c>
      <c r="N31" s="36">
        <f t="shared" si="6"/>
        <v>0</v>
      </c>
      <c r="O31" s="36">
        <f t="shared" si="7"/>
        <v>0</v>
      </c>
      <c r="P31" s="36">
        <f t="shared" si="8"/>
        <v>0</v>
      </c>
      <c r="Q31" s="36">
        <f t="shared" si="9"/>
        <v>0</v>
      </c>
      <c r="R31" s="36">
        <f t="shared" si="10"/>
        <v>0</v>
      </c>
      <c r="S31" s="36">
        <f t="shared" si="11"/>
        <v>0</v>
      </c>
      <c r="T31" s="36">
        <f t="shared" si="12"/>
        <v>0</v>
      </c>
      <c r="U31" s="36">
        <f t="shared" si="13"/>
        <v>0</v>
      </c>
      <c r="X31" s="36">
        <f>SUMIF(B31,"Scheidsrechter",Lijsten!$F$4)</f>
        <v>0</v>
      </c>
      <c r="Y31" s="36">
        <f>SUMIF(B31,"Waarnemer",Lijsten!$F$4)</f>
        <v>0</v>
      </c>
      <c r="Z31" s="36">
        <f>SUMIF(B31,"Sportkampen",Lijsten!$F$4)</f>
        <v>0</v>
      </c>
      <c r="AA31" s="36">
        <f>SUMIF(B31,"Lesgevers of Trainers",Lijsten!$F$4)</f>
        <v>0</v>
      </c>
      <c r="AB31" s="36">
        <f>SUMIF(B31,"Andere",Lijsten!$F$3)</f>
        <v>0</v>
      </c>
    </row>
    <row r="32" spans="1:28" x14ac:dyDescent="0.3">
      <c r="A32" s="56"/>
      <c r="B32" s="57" t="s">
        <v>31</v>
      </c>
      <c r="C32" s="61"/>
      <c r="D32" s="58"/>
      <c r="E32" s="57"/>
      <c r="F32" s="59">
        <v>0</v>
      </c>
      <c r="G32" s="60"/>
      <c r="H32" s="60"/>
      <c r="I32" s="22">
        <f t="shared" si="1"/>
        <v>0</v>
      </c>
      <c r="J32" s="38">
        <f t="shared" si="2"/>
        <v>0</v>
      </c>
      <c r="K32" s="63">
        <f t="shared" si="3"/>
        <v>0</v>
      </c>
      <c r="L32" s="36">
        <f t="shared" si="4"/>
        <v>0</v>
      </c>
      <c r="M32" s="36">
        <f t="shared" si="5"/>
        <v>0</v>
      </c>
      <c r="N32" s="36">
        <f t="shared" si="6"/>
        <v>0</v>
      </c>
      <c r="O32" s="36">
        <f t="shared" si="7"/>
        <v>0</v>
      </c>
      <c r="P32" s="36">
        <f t="shared" si="8"/>
        <v>0</v>
      </c>
      <c r="Q32" s="36">
        <f t="shared" si="9"/>
        <v>0</v>
      </c>
      <c r="R32" s="36">
        <f t="shared" si="10"/>
        <v>0</v>
      </c>
      <c r="S32" s="36">
        <f t="shared" si="11"/>
        <v>0</v>
      </c>
      <c r="T32" s="36">
        <f t="shared" si="12"/>
        <v>0</v>
      </c>
      <c r="U32" s="36">
        <f t="shared" si="13"/>
        <v>0</v>
      </c>
      <c r="X32" s="36">
        <f>SUMIF(B32,"Scheidsrechter",Lijsten!$F$4)</f>
        <v>0</v>
      </c>
      <c r="Y32" s="36">
        <f>SUMIF(B32,"Waarnemer",Lijsten!$F$4)</f>
        <v>0</v>
      </c>
      <c r="Z32" s="36">
        <f>SUMIF(B32,"Sportkampen",Lijsten!$F$4)</f>
        <v>0</v>
      </c>
      <c r="AA32" s="36">
        <f>SUMIF(B32,"Lesgevers of Trainers",Lijsten!$F$4)</f>
        <v>0</v>
      </c>
      <c r="AB32" s="36">
        <f>SUMIF(B32,"Andere",Lijsten!$F$3)</f>
        <v>0</v>
      </c>
    </row>
    <row r="33" spans="1:28" x14ac:dyDescent="0.3">
      <c r="A33" s="56"/>
      <c r="B33" s="57" t="s">
        <v>31</v>
      </c>
      <c r="C33" s="61"/>
      <c r="D33" s="58"/>
      <c r="E33" s="57"/>
      <c r="F33" s="59">
        <v>0</v>
      </c>
      <c r="G33" s="60"/>
      <c r="H33" s="60"/>
      <c r="I33" s="22">
        <f t="shared" si="1"/>
        <v>0</v>
      </c>
      <c r="J33" s="38">
        <f t="shared" si="2"/>
        <v>0</v>
      </c>
      <c r="K33" s="63">
        <f t="shared" si="3"/>
        <v>0</v>
      </c>
      <c r="L33" s="36">
        <f t="shared" si="4"/>
        <v>0</v>
      </c>
      <c r="M33" s="36">
        <f t="shared" si="5"/>
        <v>0</v>
      </c>
      <c r="N33" s="36">
        <f t="shared" si="6"/>
        <v>0</v>
      </c>
      <c r="O33" s="36">
        <f t="shared" si="7"/>
        <v>0</v>
      </c>
      <c r="P33" s="36">
        <f t="shared" si="8"/>
        <v>0</v>
      </c>
      <c r="Q33" s="36">
        <f t="shared" si="9"/>
        <v>0</v>
      </c>
      <c r="R33" s="36">
        <f t="shared" si="10"/>
        <v>0</v>
      </c>
      <c r="S33" s="36">
        <f t="shared" si="11"/>
        <v>0</v>
      </c>
      <c r="T33" s="36">
        <f t="shared" si="12"/>
        <v>0</v>
      </c>
      <c r="U33" s="36">
        <f t="shared" si="13"/>
        <v>0</v>
      </c>
      <c r="X33" s="36">
        <f>SUMIF(B33,"Scheidsrechter",Lijsten!$F$4)</f>
        <v>0</v>
      </c>
      <c r="Y33" s="36">
        <f>SUMIF(B33,"Waarnemer",Lijsten!$F$4)</f>
        <v>0</v>
      </c>
      <c r="Z33" s="36">
        <f>SUMIF(B33,"Sportkampen",Lijsten!$F$4)</f>
        <v>0</v>
      </c>
      <c r="AA33" s="36">
        <f>SUMIF(B33,"Lesgevers of Trainers",Lijsten!$F$4)</f>
        <v>0</v>
      </c>
      <c r="AB33" s="36">
        <f>SUMIF(B33,"Andere",Lijsten!$F$3)</f>
        <v>0</v>
      </c>
    </row>
    <row r="34" spans="1:28" x14ac:dyDescent="0.3">
      <c r="A34" s="56"/>
      <c r="B34" s="57" t="s">
        <v>31</v>
      </c>
      <c r="C34" s="61"/>
      <c r="D34" s="58"/>
      <c r="E34" s="57"/>
      <c r="F34" s="59">
        <v>0</v>
      </c>
      <c r="G34" s="60"/>
      <c r="H34" s="60"/>
      <c r="I34" s="22">
        <f t="shared" si="1"/>
        <v>0</v>
      </c>
      <c r="J34" s="38">
        <f t="shared" si="2"/>
        <v>0</v>
      </c>
      <c r="K34" s="63">
        <f t="shared" si="3"/>
        <v>0</v>
      </c>
      <c r="L34" s="36">
        <f t="shared" si="4"/>
        <v>0</v>
      </c>
      <c r="M34" s="36">
        <f t="shared" si="5"/>
        <v>0</v>
      </c>
      <c r="N34" s="36">
        <f t="shared" si="6"/>
        <v>0</v>
      </c>
      <c r="O34" s="36">
        <f t="shared" si="7"/>
        <v>0</v>
      </c>
      <c r="P34" s="36">
        <f t="shared" si="8"/>
        <v>0</v>
      </c>
      <c r="Q34" s="36">
        <f t="shared" si="9"/>
        <v>0</v>
      </c>
      <c r="R34" s="36">
        <f t="shared" si="10"/>
        <v>0</v>
      </c>
      <c r="S34" s="36">
        <f t="shared" si="11"/>
        <v>0</v>
      </c>
      <c r="T34" s="36">
        <f t="shared" si="12"/>
        <v>0</v>
      </c>
      <c r="U34" s="36">
        <f t="shared" si="13"/>
        <v>0</v>
      </c>
      <c r="X34" s="36">
        <f>SUMIF(B34,"Scheidsrechter",Lijsten!$F$4)</f>
        <v>0</v>
      </c>
      <c r="Y34" s="36">
        <f>SUMIF(B34,"Waarnemer",Lijsten!$F$4)</f>
        <v>0</v>
      </c>
      <c r="Z34" s="36">
        <f>SUMIF(B34,"Sportkampen",Lijsten!$F$4)</f>
        <v>0</v>
      </c>
      <c r="AA34" s="36">
        <f>SUMIF(B34,"Lesgevers of Trainers",Lijsten!$F$4)</f>
        <v>0</v>
      </c>
      <c r="AB34" s="36">
        <f>SUMIF(B34,"Andere",Lijsten!$F$3)</f>
        <v>0</v>
      </c>
    </row>
    <row r="35" spans="1:28" x14ac:dyDescent="0.3">
      <c r="A35" s="56"/>
      <c r="B35" s="57" t="s">
        <v>31</v>
      </c>
      <c r="C35" s="61"/>
      <c r="D35" s="58"/>
      <c r="E35" s="57"/>
      <c r="F35" s="59">
        <v>0</v>
      </c>
      <c r="G35" s="60"/>
      <c r="H35" s="60"/>
      <c r="I35" s="22">
        <f t="shared" si="1"/>
        <v>0</v>
      </c>
      <c r="J35" s="38">
        <f t="shared" si="2"/>
        <v>0</v>
      </c>
      <c r="K35" s="63">
        <f t="shared" si="3"/>
        <v>0</v>
      </c>
      <c r="L35" s="36">
        <f t="shared" si="4"/>
        <v>0</v>
      </c>
      <c r="M35" s="36">
        <f t="shared" si="5"/>
        <v>0</v>
      </c>
      <c r="N35" s="36">
        <f t="shared" si="6"/>
        <v>0</v>
      </c>
      <c r="O35" s="36">
        <f t="shared" si="7"/>
        <v>0</v>
      </c>
      <c r="P35" s="36">
        <f t="shared" si="8"/>
        <v>0</v>
      </c>
      <c r="Q35" s="36">
        <f t="shared" si="9"/>
        <v>0</v>
      </c>
      <c r="R35" s="36">
        <f t="shared" si="10"/>
        <v>0</v>
      </c>
      <c r="S35" s="36">
        <f t="shared" si="11"/>
        <v>0</v>
      </c>
      <c r="T35" s="36">
        <f t="shared" si="12"/>
        <v>0</v>
      </c>
      <c r="U35" s="36">
        <f t="shared" si="13"/>
        <v>0</v>
      </c>
      <c r="X35" s="36">
        <f>SUMIF(B35,"Scheidsrechter",Lijsten!$F$4)</f>
        <v>0</v>
      </c>
      <c r="Y35" s="36">
        <f>SUMIF(B35,"Waarnemer",Lijsten!$F$4)</f>
        <v>0</v>
      </c>
      <c r="Z35" s="36">
        <f>SUMIF(B35,"Sportkampen",Lijsten!$F$4)</f>
        <v>0</v>
      </c>
      <c r="AA35" s="36">
        <f>SUMIF(B35,"Lesgevers of Trainers",Lijsten!$F$4)</f>
        <v>0</v>
      </c>
      <c r="AB35" s="36">
        <f>SUMIF(B35,"Andere",Lijsten!$F$3)</f>
        <v>0</v>
      </c>
    </row>
    <row r="36" spans="1:28" x14ac:dyDescent="0.3">
      <c r="A36" s="56"/>
      <c r="B36" s="57" t="s">
        <v>31</v>
      </c>
      <c r="C36" s="61"/>
      <c r="D36" s="58"/>
      <c r="E36" s="57"/>
      <c r="F36" s="59">
        <v>0</v>
      </c>
      <c r="G36" s="60"/>
      <c r="H36" s="60"/>
      <c r="I36" s="22">
        <f t="shared" si="1"/>
        <v>0</v>
      </c>
      <c r="J36" s="38">
        <f t="shared" si="2"/>
        <v>0</v>
      </c>
      <c r="K36" s="63">
        <f t="shared" si="3"/>
        <v>0</v>
      </c>
      <c r="L36" s="36">
        <f t="shared" si="4"/>
        <v>0</v>
      </c>
      <c r="M36" s="36">
        <f t="shared" si="5"/>
        <v>0</v>
      </c>
      <c r="N36" s="36">
        <f t="shared" si="6"/>
        <v>0</v>
      </c>
      <c r="O36" s="36">
        <f t="shared" si="7"/>
        <v>0</v>
      </c>
      <c r="P36" s="36">
        <f t="shared" si="8"/>
        <v>0</v>
      </c>
      <c r="Q36" s="36">
        <f t="shared" si="9"/>
        <v>0</v>
      </c>
      <c r="R36" s="36">
        <f t="shared" si="10"/>
        <v>0</v>
      </c>
      <c r="S36" s="36">
        <f t="shared" si="11"/>
        <v>0</v>
      </c>
      <c r="T36" s="36">
        <f t="shared" si="12"/>
        <v>0</v>
      </c>
      <c r="U36" s="36">
        <f t="shared" si="13"/>
        <v>0</v>
      </c>
      <c r="X36" s="36">
        <f>SUMIF(B36,"Scheidsrechter",Lijsten!$F$4)</f>
        <v>0</v>
      </c>
      <c r="Y36" s="36">
        <f>SUMIF(B36,"Waarnemer",Lijsten!$F$4)</f>
        <v>0</v>
      </c>
      <c r="Z36" s="36">
        <f>SUMIF(B36,"Sportkampen",Lijsten!$F$4)</f>
        <v>0</v>
      </c>
      <c r="AA36" s="36">
        <f>SUMIF(B36,"Lesgevers of Trainers",Lijsten!$F$4)</f>
        <v>0</v>
      </c>
      <c r="AB36" s="36">
        <f>SUMIF(B36,"Andere",Lijsten!$F$3)</f>
        <v>0</v>
      </c>
    </row>
    <row r="37" spans="1:28" x14ac:dyDescent="0.3">
      <c r="A37" s="56"/>
      <c r="B37" s="57" t="s">
        <v>31</v>
      </c>
      <c r="C37" s="61"/>
      <c r="D37" s="58"/>
      <c r="E37" s="57"/>
      <c r="F37" s="59">
        <v>0</v>
      </c>
      <c r="G37" s="60"/>
      <c r="H37" s="60"/>
      <c r="I37" s="22">
        <f t="shared" si="1"/>
        <v>0</v>
      </c>
      <c r="J37" s="38">
        <f t="shared" si="2"/>
        <v>0</v>
      </c>
      <c r="K37" s="63">
        <f t="shared" si="3"/>
        <v>0</v>
      </c>
      <c r="L37" s="36">
        <f t="shared" si="4"/>
        <v>0</v>
      </c>
      <c r="M37" s="36">
        <f t="shared" si="5"/>
        <v>0</v>
      </c>
      <c r="N37" s="36">
        <f t="shared" si="6"/>
        <v>0</v>
      </c>
      <c r="O37" s="36">
        <f t="shared" si="7"/>
        <v>0</v>
      </c>
      <c r="P37" s="36">
        <f t="shared" si="8"/>
        <v>0</v>
      </c>
      <c r="Q37" s="36">
        <f t="shared" si="9"/>
        <v>0</v>
      </c>
      <c r="R37" s="36">
        <f t="shared" si="10"/>
        <v>0</v>
      </c>
      <c r="S37" s="36">
        <f t="shared" si="11"/>
        <v>0</v>
      </c>
      <c r="T37" s="36">
        <f t="shared" si="12"/>
        <v>0</v>
      </c>
      <c r="U37" s="36">
        <f t="shared" si="13"/>
        <v>0</v>
      </c>
      <c r="X37" s="36">
        <f>SUMIF(B37,"Scheidsrechter",Lijsten!$F$4)</f>
        <v>0</v>
      </c>
      <c r="Y37" s="36">
        <f>SUMIF(B37,"Waarnemer",Lijsten!$F$4)</f>
        <v>0</v>
      </c>
      <c r="Z37" s="36">
        <f>SUMIF(B37,"Sportkampen",Lijsten!$F$4)</f>
        <v>0</v>
      </c>
      <c r="AA37" s="36">
        <f>SUMIF(B37,"Lesgevers of Trainers",Lijsten!$F$4)</f>
        <v>0</v>
      </c>
      <c r="AB37" s="36">
        <f>SUMIF(B37,"Andere",Lijsten!$F$3)</f>
        <v>0</v>
      </c>
    </row>
    <row r="38" spans="1:28" x14ac:dyDescent="0.3">
      <c r="A38" s="56"/>
      <c r="B38" s="57" t="s">
        <v>31</v>
      </c>
      <c r="C38" s="61"/>
      <c r="D38" s="58"/>
      <c r="E38" s="57"/>
      <c r="F38" s="59">
        <v>0</v>
      </c>
      <c r="G38" s="60"/>
      <c r="H38" s="60"/>
      <c r="I38" s="22">
        <f t="shared" si="1"/>
        <v>0</v>
      </c>
      <c r="J38" s="38">
        <f t="shared" si="2"/>
        <v>0</v>
      </c>
      <c r="K38" s="63">
        <f t="shared" si="3"/>
        <v>0</v>
      </c>
      <c r="L38" s="36">
        <f t="shared" si="4"/>
        <v>0</v>
      </c>
      <c r="M38" s="36">
        <f t="shared" si="5"/>
        <v>0</v>
      </c>
      <c r="N38" s="36">
        <f t="shared" si="6"/>
        <v>0</v>
      </c>
      <c r="O38" s="36">
        <f t="shared" si="7"/>
        <v>0</v>
      </c>
      <c r="P38" s="36">
        <f t="shared" si="8"/>
        <v>0</v>
      </c>
      <c r="Q38" s="36">
        <f t="shared" si="9"/>
        <v>0</v>
      </c>
      <c r="R38" s="36">
        <f t="shared" si="10"/>
        <v>0</v>
      </c>
      <c r="S38" s="36">
        <f t="shared" si="11"/>
        <v>0</v>
      </c>
      <c r="T38" s="36">
        <f t="shared" si="12"/>
        <v>0</v>
      </c>
      <c r="U38" s="36">
        <f t="shared" si="13"/>
        <v>0</v>
      </c>
      <c r="X38" s="36">
        <f>SUMIF(B38,"Scheidsrechter",Lijsten!$F$4)</f>
        <v>0</v>
      </c>
      <c r="Y38" s="36">
        <f>SUMIF(B38,"Waarnemer",Lijsten!$F$4)</f>
        <v>0</v>
      </c>
      <c r="Z38" s="36">
        <f>SUMIF(B38,"Sportkampen",Lijsten!$F$4)</f>
        <v>0</v>
      </c>
      <c r="AA38" s="36">
        <f>SUMIF(B38,"Lesgevers of Trainers",Lijsten!$F$4)</f>
        <v>0</v>
      </c>
      <c r="AB38" s="36">
        <f>SUMIF(B38,"Andere",Lijsten!$F$3)</f>
        <v>0</v>
      </c>
    </row>
    <row r="39" spans="1:28" x14ac:dyDescent="0.3">
      <c r="A39" s="56"/>
      <c r="B39" s="57" t="s">
        <v>31</v>
      </c>
      <c r="C39" s="61"/>
      <c r="D39" s="58"/>
      <c r="E39" s="57"/>
      <c r="F39" s="59">
        <v>0</v>
      </c>
      <c r="G39" s="60"/>
      <c r="H39" s="60"/>
      <c r="I39" s="22">
        <f t="shared" si="1"/>
        <v>0</v>
      </c>
      <c r="J39" s="38">
        <f t="shared" si="2"/>
        <v>0</v>
      </c>
      <c r="K39" s="63">
        <f t="shared" si="3"/>
        <v>0</v>
      </c>
      <c r="L39" s="36">
        <f t="shared" si="4"/>
        <v>0</v>
      </c>
      <c r="M39" s="36">
        <f t="shared" si="5"/>
        <v>0</v>
      </c>
      <c r="N39" s="36">
        <f t="shared" si="6"/>
        <v>0</v>
      </c>
      <c r="O39" s="36">
        <f t="shared" si="7"/>
        <v>0</v>
      </c>
      <c r="P39" s="36">
        <f t="shared" si="8"/>
        <v>0</v>
      </c>
      <c r="Q39" s="36">
        <f t="shared" si="9"/>
        <v>0</v>
      </c>
      <c r="R39" s="36">
        <f t="shared" si="10"/>
        <v>0</v>
      </c>
      <c r="S39" s="36">
        <f t="shared" si="11"/>
        <v>0</v>
      </c>
      <c r="T39" s="36">
        <f t="shared" si="12"/>
        <v>0</v>
      </c>
      <c r="U39" s="36">
        <f t="shared" si="13"/>
        <v>0</v>
      </c>
      <c r="X39" s="36">
        <f>SUMIF(B39,"Scheidsrechter",Lijsten!$F$4)</f>
        <v>0</v>
      </c>
      <c r="Y39" s="36">
        <f>SUMIF(B39,"Waarnemer",Lijsten!$F$4)</f>
        <v>0</v>
      </c>
      <c r="Z39" s="36">
        <f>SUMIF(B39,"Sportkampen",Lijsten!$F$4)</f>
        <v>0</v>
      </c>
      <c r="AA39" s="36">
        <f>SUMIF(B39,"Lesgevers of Trainers",Lijsten!$F$4)</f>
        <v>0</v>
      </c>
      <c r="AB39" s="36">
        <f>SUMIF(B39,"Andere",Lijsten!$F$3)</f>
        <v>0</v>
      </c>
    </row>
    <row r="40" spans="1:28" x14ac:dyDescent="0.3">
      <c r="A40" s="56"/>
      <c r="B40" s="57" t="s">
        <v>31</v>
      </c>
      <c r="C40" s="61"/>
      <c r="D40" s="58"/>
      <c r="E40" s="57"/>
      <c r="F40" s="59">
        <v>0</v>
      </c>
      <c r="G40" s="60"/>
      <c r="H40" s="60"/>
      <c r="I40" s="22">
        <f t="shared" si="1"/>
        <v>0</v>
      </c>
      <c r="J40" s="38">
        <f t="shared" si="2"/>
        <v>0</v>
      </c>
      <c r="K40" s="63">
        <f t="shared" si="3"/>
        <v>0</v>
      </c>
      <c r="L40" s="36">
        <f t="shared" si="4"/>
        <v>0</v>
      </c>
      <c r="M40" s="36">
        <f t="shared" si="5"/>
        <v>0</v>
      </c>
      <c r="N40" s="36">
        <f t="shared" si="6"/>
        <v>0</v>
      </c>
      <c r="O40" s="36">
        <f t="shared" si="7"/>
        <v>0</v>
      </c>
      <c r="P40" s="36">
        <f t="shared" si="8"/>
        <v>0</v>
      </c>
      <c r="Q40" s="36">
        <f t="shared" si="9"/>
        <v>0</v>
      </c>
      <c r="R40" s="36">
        <f t="shared" si="10"/>
        <v>0</v>
      </c>
      <c r="S40" s="36">
        <f t="shared" si="11"/>
        <v>0</v>
      </c>
      <c r="T40" s="36">
        <f t="shared" si="12"/>
        <v>0</v>
      </c>
      <c r="U40" s="36">
        <f t="shared" si="13"/>
        <v>0</v>
      </c>
      <c r="X40" s="36">
        <f>SUMIF(B40,"Scheidsrechter",Lijsten!$F$4)</f>
        <v>0</v>
      </c>
      <c r="Y40" s="36">
        <f>SUMIF(B40,"Waarnemer",Lijsten!$F$4)</f>
        <v>0</v>
      </c>
      <c r="Z40" s="36">
        <f>SUMIF(B40,"Sportkampen",Lijsten!$F$4)</f>
        <v>0</v>
      </c>
      <c r="AA40" s="36">
        <f>SUMIF(B40,"Lesgevers of Trainers",Lijsten!$F$4)</f>
        <v>0</v>
      </c>
      <c r="AB40" s="36">
        <f>SUMIF(B40,"Andere",Lijsten!$F$3)</f>
        <v>0</v>
      </c>
    </row>
    <row r="41" spans="1:28" x14ac:dyDescent="0.3">
      <c r="A41" s="56"/>
      <c r="B41" s="57" t="s">
        <v>31</v>
      </c>
      <c r="C41" s="62"/>
      <c r="D41" s="62"/>
      <c r="E41" s="57"/>
      <c r="F41" s="59">
        <v>0</v>
      </c>
      <c r="G41" s="60"/>
      <c r="H41" s="60"/>
      <c r="I41" s="22">
        <f t="shared" si="1"/>
        <v>0</v>
      </c>
      <c r="J41" s="38">
        <f t="shared" si="2"/>
        <v>0</v>
      </c>
      <c r="K41" s="63">
        <f t="shared" si="3"/>
        <v>0</v>
      </c>
      <c r="L41" s="36">
        <f t="shared" si="4"/>
        <v>0</v>
      </c>
      <c r="M41" s="36">
        <f t="shared" si="5"/>
        <v>0</v>
      </c>
      <c r="N41" s="36">
        <f t="shared" si="6"/>
        <v>0</v>
      </c>
      <c r="O41" s="36">
        <f t="shared" si="7"/>
        <v>0</v>
      </c>
      <c r="P41" s="36">
        <f t="shared" si="8"/>
        <v>0</v>
      </c>
      <c r="Q41" s="36">
        <f t="shared" si="9"/>
        <v>0</v>
      </c>
      <c r="R41" s="36">
        <f t="shared" si="10"/>
        <v>0</v>
      </c>
      <c r="S41" s="36">
        <f t="shared" si="11"/>
        <v>0</v>
      </c>
      <c r="T41" s="36">
        <f t="shared" si="12"/>
        <v>0</v>
      </c>
      <c r="U41" s="36">
        <f t="shared" si="13"/>
        <v>0</v>
      </c>
      <c r="X41" s="36">
        <f>SUMIF(B41,"Scheidsrechter",Lijsten!$F$4)</f>
        <v>0</v>
      </c>
      <c r="Y41" s="36">
        <f>SUMIF(B41,"Waarnemer",Lijsten!$F$4)</f>
        <v>0</v>
      </c>
      <c r="Z41" s="36">
        <f>SUMIF(B41,"Sportkampen",Lijsten!$F$4)</f>
        <v>0</v>
      </c>
      <c r="AA41" s="36">
        <f>SUMIF(B41,"Lesgevers of Trainers",Lijsten!$F$4)</f>
        <v>0</v>
      </c>
      <c r="AB41" s="36">
        <f>SUMIF(B41,"Andere",Lijsten!$F$3)</f>
        <v>0</v>
      </c>
    </row>
  </sheetData>
  <sheetProtection algorithmName="SHA-512" hashValue="tRWbDOGrvvipaFRtjbrPASKxH3mzVEM4Bj/Q01wsYXdMtYF9U4gY7ONXFFU0EjtK97GUuR5chkv4JBbl1L2rHQ==" saltValue="qrAWgXTf8+qG7xdiWXk27Q==" spinCount="100000" sheet="1" objects="1" scenarios="1"/>
  <protectedRanges>
    <protectedRange sqref="A10:F10 G10:H41 A11:D41" name="Gegevens"/>
    <protectedRange algorithmName="SHA-512" hashValue="xI2049zbCJKfu0GETLE+WWfaMLsBW2vj5OM2gfykE5ArHtGZzNNwvYhXICT9dXMNY495CaVpqHxD33ysI7J2Hg==" saltValue="qDhSGNSmhPxN24xf38BYJQ==" spinCount="100000" sqref="A10:K10" name="Titels"/>
  </protectedRanges>
  <mergeCells count="9">
    <mergeCell ref="B4:C4"/>
    <mergeCell ref="E4:F4"/>
    <mergeCell ref="B5:C5"/>
    <mergeCell ref="E5:F5"/>
    <mergeCell ref="A1:B1"/>
    <mergeCell ref="B2:C2"/>
    <mergeCell ref="E2:F2"/>
    <mergeCell ref="B3:C3"/>
    <mergeCell ref="E3:F3"/>
  </mergeCells>
  <conditionalFormatting sqref="B11:B41">
    <cfRule type="containsText" dxfId="2" priority="1" operator="containsText" text="Maak een keuze">
      <formula>NOT(ISERROR(SEARCH("Maak een keuze",B11)))</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Footer xml:space="preserve">&amp;CVlaamse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CC45FFB-ECEB-42F9-9790-3D2B9704C29D}">
          <x14:formula1>
            <xm:f>Lijsten!$B$1:$B$6</xm:f>
          </x14:formula1>
          <xm:sqref>B11:B41</xm:sqref>
        </x14:dataValidation>
        <x14:dataValidation type="list" allowBlank="1" showInputMessage="1" showErrorMessage="1" xr:uid="{738F219A-2C35-4D60-9B4B-8A55851D4E14}">
          <x14:formula1>
            <xm:f>Lijsten!$D$1:$D$4</xm:f>
          </x14:formula1>
          <xm:sqref>I11:I41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6B926-884D-485E-BB36-1A92EAB07DF0}">
  <sheetPr>
    <pageSetUpPr fitToPage="1"/>
  </sheetPr>
  <dimension ref="A1:AB41"/>
  <sheetViews>
    <sheetView view="pageBreakPreview" zoomScale="85" zoomScaleNormal="85" zoomScaleSheetLayoutView="85" zoomScalePageLayoutView="70" workbookViewId="0">
      <selection activeCell="A11" sqref="A11"/>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 min="12" max="13" width="12.33203125" style="36" customWidth="1"/>
    <col min="14" max="15" width="14" style="36" customWidth="1"/>
    <col min="16" max="21" width="12.33203125" style="36" customWidth="1"/>
    <col min="22" max="28" width="8.88671875" style="36"/>
  </cols>
  <sheetData>
    <row r="1" spans="1:28" ht="15" thickBot="1" x14ac:dyDescent="0.35">
      <c r="A1" s="113" t="s">
        <v>29</v>
      </c>
      <c r="B1" s="114"/>
      <c r="C1" s="17"/>
      <c r="D1" s="17"/>
      <c r="E1" s="17"/>
      <c r="F1" s="17"/>
      <c r="G1" s="17"/>
      <c r="H1" s="17"/>
      <c r="I1" s="11"/>
      <c r="J1" s="11"/>
      <c r="K1" s="12"/>
    </row>
    <row r="2" spans="1:28" ht="25.8" x14ac:dyDescent="0.5">
      <c r="A2" s="15"/>
      <c r="B2" s="115" t="str">
        <f>CONCATENATE('Personalia en overzicht'!D8," ",'Personalia en overzicht'!D9)</f>
        <v>naam voornaam</v>
      </c>
      <c r="C2" s="116"/>
      <c r="D2" s="40" t="s">
        <v>39</v>
      </c>
      <c r="E2" s="119" t="s">
        <v>25</v>
      </c>
      <c r="F2" s="120"/>
      <c r="G2" s="18" t="s">
        <v>77</v>
      </c>
      <c r="I2" s="73"/>
      <c r="J2" s="74"/>
      <c r="K2" s="74"/>
    </row>
    <row r="3" spans="1:28" x14ac:dyDescent="0.3">
      <c r="A3" s="1"/>
      <c r="B3" s="117" t="str">
        <f>'Personalia en overzicht'!D10</f>
        <v>Straat + nummer</v>
      </c>
      <c r="C3" s="118"/>
      <c r="D3" s="27" t="s">
        <v>38</v>
      </c>
      <c r="E3" s="109" t="str">
        <f>CONCATENATE(B$2,C$2,E$4,G$2)</f>
        <v>naam voornaam202411</v>
      </c>
      <c r="F3" s="110"/>
      <c r="G3" s="18"/>
      <c r="I3" s="75"/>
      <c r="J3" s="75"/>
      <c r="K3" s="76"/>
    </row>
    <row r="4" spans="1:28" x14ac:dyDescent="0.3">
      <c r="A4" s="1"/>
      <c r="B4" s="117" t="str">
        <f>CONCATENATE('Personalia en overzicht'!D11," ",'Personalia en overzicht'!D12)</f>
        <v>postcode gemeente</v>
      </c>
      <c r="C4" s="118"/>
      <c r="D4" s="27" t="s">
        <v>40</v>
      </c>
      <c r="E4" s="109">
        <f>'Personalia en overzicht'!D3</f>
        <v>2024</v>
      </c>
      <c r="F4" s="110"/>
      <c r="G4" s="18"/>
      <c r="I4" s="75"/>
      <c r="J4" s="75"/>
      <c r="K4" s="76"/>
    </row>
    <row r="5" spans="1:28" ht="15" thickBot="1" x14ac:dyDescent="0.35">
      <c r="A5" s="1"/>
      <c r="B5" s="111" t="str">
        <f>'Personalia en overzicht'!D14</f>
        <v>BEXX XXXX XXXX XXXX</v>
      </c>
      <c r="C5" s="112"/>
      <c r="D5" s="28" t="s">
        <v>48</v>
      </c>
      <c r="E5" s="107" t="str">
        <f>'Personalia en overzicht'!D16</f>
        <v>Verenigingswerker</v>
      </c>
      <c r="F5" s="108"/>
      <c r="G5" s="18"/>
      <c r="I5" s="75"/>
      <c r="J5" s="75"/>
      <c r="K5" s="76"/>
    </row>
    <row r="6" spans="1:28" x14ac:dyDescent="0.3">
      <c r="A6" s="1"/>
      <c r="G6" s="18"/>
      <c r="I6" s="75"/>
      <c r="J6" s="75"/>
      <c r="K6" s="76"/>
    </row>
    <row r="7" spans="1:28" ht="15" thickBot="1" x14ac:dyDescent="0.35">
      <c r="G7" s="18"/>
      <c r="H7" s="96" t="s">
        <v>85</v>
      </c>
      <c r="I7" s="122">
        <f>ROUND(M8,0)</f>
        <v>0</v>
      </c>
      <c r="J7" s="97"/>
      <c r="K7" s="76"/>
    </row>
    <row r="8" spans="1:28" ht="24" thickBot="1" x14ac:dyDescent="0.5">
      <c r="A8" s="1"/>
      <c r="E8" s="89" t="s">
        <v>80</v>
      </c>
      <c r="F8" s="85">
        <f>SUM(G11:H41)</f>
        <v>0</v>
      </c>
      <c r="G8" s="86"/>
      <c r="H8" s="87" t="s">
        <v>81</v>
      </c>
      <c r="I8" s="88">
        <f>I7*15</f>
        <v>0</v>
      </c>
      <c r="J8" s="77"/>
      <c r="K8" s="78"/>
      <c r="M8" s="121">
        <f>SUM(K11:K41)</f>
        <v>0</v>
      </c>
    </row>
    <row r="9" spans="1:28" ht="7.2" customHeight="1" thickBot="1" x14ac:dyDescent="0.35">
      <c r="A9" s="3"/>
      <c r="B9" s="4"/>
      <c r="C9" s="4"/>
      <c r="D9" s="4"/>
      <c r="E9" s="4"/>
      <c r="F9" s="4"/>
      <c r="G9" s="4"/>
      <c r="H9" s="4"/>
      <c r="I9" s="4"/>
      <c r="J9" s="4"/>
      <c r="K9" s="5"/>
    </row>
    <row r="10" spans="1:28" ht="62.4" customHeight="1" x14ac:dyDescent="0.3">
      <c r="A10" s="29" t="s">
        <v>0</v>
      </c>
      <c r="B10" s="31" t="s">
        <v>52</v>
      </c>
      <c r="C10" s="31" t="s">
        <v>36</v>
      </c>
      <c r="D10" s="31" t="s">
        <v>37</v>
      </c>
      <c r="E10" s="30" t="s">
        <v>1</v>
      </c>
      <c r="F10" s="31" t="s">
        <v>28</v>
      </c>
      <c r="G10" s="31" t="s">
        <v>49</v>
      </c>
      <c r="H10" s="31" t="s">
        <v>50</v>
      </c>
      <c r="I10" s="31" t="s">
        <v>35</v>
      </c>
      <c r="J10" s="31" t="s">
        <v>47</v>
      </c>
      <c r="K10" s="32" t="s">
        <v>55</v>
      </c>
      <c r="L10" s="37">
        <f>SUM(L11:L41)</f>
        <v>0</v>
      </c>
      <c r="M10" s="37">
        <f t="shared" ref="M10:U10" si="0">SUM(M11:M41)</f>
        <v>0</v>
      </c>
      <c r="N10" s="37">
        <f t="shared" si="0"/>
        <v>0</v>
      </c>
      <c r="O10" s="37">
        <f t="shared" si="0"/>
        <v>0</v>
      </c>
      <c r="P10" s="37">
        <f t="shared" si="0"/>
        <v>0</v>
      </c>
      <c r="Q10" s="37">
        <f t="shared" si="0"/>
        <v>0</v>
      </c>
      <c r="R10" s="37">
        <f t="shared" si="0"/>
        <v>0</v>
      </c>
      <c r="S10" s="37">
        <f t="shared" si="0"/>
        <v>0</v>
      </c>
      <c r="T10" s="37">
        <f t="shared" si="0"/>
        <v>0</v>
      </c>
      <c r="U10" s="37">
        <f t="shared" si="0"/>
        <v>0</v>
      </c>
    </row>
    <row r="11" spans="1:28" x14ac:dyDescent="0.3">
      <c r="A11" s="56"/>
      <c r="B11" s="57" t="s">
        <v>31</v>
      </c>
      <c r="C11" s="58"/>
      <c r="D11" s="58"/>
      <c r="E11" s="57"/>
      <c r="F11" s="59">
        <v>0</v>
      </c>
      <c r="G11" s="60"/>
      <c r="H11" s="60"/>
      <c r="I11" s="22">
        <f t="shared" ref="I11:I41" si="1">SUM(X11:AB11)</f>
        <v>0</v>
      </c>
      <c r="J11" s="38">
        <f>(G11+H11)*I11</f>
        <v>0</v>
      </c>
      <c r="K11" s="63">
        <f>F11/15</f>
        <v>0</v>
      </c>
      <c r="L11" s="36">
        <f>SUMIF(B11,"Scheidsrechter",K11)</f>
        <v>0</v>
      </c>
      <c r="M11" s="36">
        <f>SUMIF(B11,"Scheidsrechter",J11)</f>
        <v>0</v>
      </c>
      <c r="N11" s="36">
        <f>SUMIF(B11,"Waarnemer",K11)</f>
        <v>0</v>
      </c>
      <c r="O11" s="36">
        <f>SUMIF(B11,"Waarnemer",J11)</f>
        <v>0</v>
      </c>
      <c r="P11" s="36">
        <f>SUMIF(B11,"Sportkampen",K11)</f>
        <v>0</v>
      </c>
      <c r="Q11" s="36">
        <f>SUMIF(B11,"Sportkampen",J11)</f>
        <v>0</v>
      </c>
      <c r="R11" s="36">
        <f>SUMIF(B11,"Lesgevers of trainers",K11)</f>
        <v>0</v>
      </c>
      <c r="S11" s="36">
        <f>SUMIF(B11,"Lesgevers of trainers",J11)</f>
        <v>0</v>
      </c>
      <c r="T11" s="36">
        <f>SUMIF(B11,"Andere",K11)</f>
        <v>0</v>
      </c>
      <c r="U11" s="36">
        <f>SUMIF(B11,"Andere",J11)</f>
        <v>0</v>
      </c>
      <c r="X11" s="36">
        <f>SUMIF(B11,"Scheidsrechter",Lijsten!$F$4)</f>
        <v>0</v>
      </c>
      <c r="Y11" s="36">
        <f>SUMIF(B11,"Waarnemer",Lijsten!$F$4)</f>
        <v>0</v>
      </c>
      <c r="Z11" s="36">
        <f>SUMIF(B11,"Sportkampen",Lijsten!$F$4)</f>
        <v>0</v>
      </c>
      <c r="AA11" s="36">
        <f>SUMIF(B11,"Lesgevers of Trainers",Lijsten!$F$4)</f>
        <v>0</v>
      </c>
      <c r="AB11" s="36">
        <f>SUMIF(B11,"Andere",Lijsten!$F$3)</f>
        <v>0</v>
      </c>
    </row>
    <row r="12" spans="1:28" x14ac:dyDescent="0.3">
      <c r="A12" s="56"/>
      <c r="B12" s="57" t="s">
        <v>31</v>
      </c>
      <c r="C12" s="61"/>
      <c r="D12" s="58"/>
      <c r="E12" s="57"/>
      <c r="F12" s="59">
        <v>0</v>
      </c>
      <c r="G12" s="60"/>
      <c r="H12" s="60"/>
      <c r="I12" s="22">
        <f t="shared" si="1"/>
        <v>0</v>
      </c>
      <c r="J12" s="38">
        <f t="shared" ref="J12:J41" si="2">(G12+H12)*I12</f>
        <v>0</v>
      </c>
      <c r="K12" s="63">
        <f t="shared" ref="K12:K41" si="3">F12/15</f>
        <v>0</v>
      </c>
      <c r="L12" s="36">
        <f t="shared" ref="L12:L41" si="4">SUMIF(B12,"Scheidsrechter",K12)</f>
        <v>0</v>
      </c>
      <c r="M12" s="36">
        <f t="shared" ref="M12:M41" si="5">SUMIF(B12,"Scheidsrechter",J12)</f>
        <v>0</v>
      </c>
      <c r="N12" s="36">
        <f t="shared" ref="N12:N41" si="6">SUMIF(B12,"Waarnemer",K12)</f>
        <v>0</v>
      </c>
      <c r="O12" s="36">
        <f t="shared" ref="O12:O41" si="7">SUMIF(B12,"Waarnemer",J12)</f>
        <v>0</v>
      </c>
      <c r="P12" s="36">
        <f t="shared" ref="P12:P41" si="8">SUMIF(B12,"Sportkampen",K12)</f>
        <v>0</v>
      </c>
      <c r="Q12" s="36">
        <f t="shared" ref="Q12:Q41" si="9">SUMIF(B12,"Sportkampen",J12)</f>
        <v>0</v>
      </c>
      <c r="R12" s="36">
        <f t="shared" ref="R12:R41" si="10">SUMIF(B12,"Lesgevers of trainers",K12)</f>
        <v>0</v>
      </c>
      <c r="S12" s="36">
        <f t="shared" ref="S12:S41" si="11">SUMIF(B12,"Lesgevers of trainers",J12)</f>
        <v>0</v>
      </c>
      <c r="T12" s="36">
        <f t="shared" ref="T12:T41" si="12">SUMIF(B12,"Andere",K12)</f>
        <v>0</v>
      </c>
      <c r="U12" s="36">
        <f t="shared" ref="U12:U41" si="13">SUMIF(B12,"Andere",J12)</f>
        <v>0</v>
      </c>
      <c r="X12" s="36">
        <f>SUMIF(B12,"Scheidsrechter",Lijsten!$F$4)</f>
        <v>0</v>
      </c>
      <c r="Y12" s="36">
        <f>SUMIF(B12,"Waarnemer",Lijsten!$F$4)</f>
        <v>0</v>
      </c>
      <c r="Z12" s="36">
        <f>SUMIF(B12,"Sportkampen",Lijsten!$F$4)</f>
        <v>0</v>
      </c>
      <c r="AA12" s="36">
        <f>SUMIF(B12,"Lesgevers of Trainers",Lijsten!$F$4)</f>
        <v>0</v>
      </c>
      <c r="AB12" s="36">
        <f>SUMIF(B12,"Andere",Lijsten!$F$3)</f>
        <v>0</v>
      </c>
    </row>
    <row r="13" spans="1:28" x14ac:dyDescent="0.3">
      <c r="A13" s="56"/>
      <c r="B13" s="57" t="s">
        <v>31</v>
      </c>
      <c r="C13" s="61"/>
      <c r="D13" s="58"/>
      <c r="E13" s="57"/>
      <c r="F13" s="59">
        <v>0</v>
      </c>
      <c r="G13" s="60"/>
      <c r="H13" s="60"/>
      <c r="I13" s="22">
        <f t="shared" si="1"/>
        <v>0</v>
      </c>
      <c r="J13" s="38">
        <f t="shared" si="2"/>
        <v>0</v>
      </c>
      <c r="K13" s="63">
        <f t="shared" si="3"/>
        <v>0</v>
      </c>
      <c r="L13" s="36">
        <f t="shared" si="4"/>
        <v>0</v>
      </c>
      <c r="M13" s="36">
        <f t="shared" si="5"/>
        <v>0</v>
      </c>
      <c r="N13" s="36">
        <f t="shared" si="6"/>
        <v>0</v>
      </c>
      <c r="O13" s="36">
        <f t="shared" si="7"/>
        <v>0</v>
      </c>
      <c r="P13" s="36">
        <f t="shared" si="8"/>
        <v>0</v>
      </c>
      <c r="Q13" s="36">
        <f t="shared" si="9"/>
        <v>0</v>
      </c>
      <c r="R13" s="36">
        <f t="shared" si="10"/>
        <v>0</v>
      </c>
      <c r="S13" s="36">
        <f t="shared" si="11"/>
        <v>0</v>
      </c>
      <c r="T13" s="36">
        <f t="shared" si="12"/>
        <v>0</v>
      </c>
      <c r="U13" s="36">
        <f t="shared" si="13"/>
        <v>0</v>
      </c>
      <c r="X13" s="36">
        <f>SUMIF(B13,"Scheidsrechter",Lijsten!$F$4)</f>
        <v>0</v>
      </c>
      <c r="Y13" s="36">
        <f>SUMIF(B13,"Waarnemer",Lijsten!$F$4)</f>
        <v>0</v>
      </c>
      <c r="Z13" s="36">
        <f>SUMIF(B13,"Sportkampen",Lijsten!$F$4)</f>
        <v>0</v>
      </c>
      <c r="AA13" s="36">
        <f>SUMIF(B13,"Lesgevers of Trainers",Lijsten!$F$4)</f>
        <v>0</v>
      </c>
      <c r="AB13" s="36">
        <f>SUMIF(B13,"Andere",Lijsten!$F$3)</f>
        <v>0</v>
      </c>
    </row>
    <row r="14" spans="1:28" x14ac:dyDescent="0.3">
      <c r="A14" s="56"/>
      <c r="B14" s="57" t="s">
        <v>31</v>
      </c>
      <c r="C14" s="58"/>
      <c r="D14" s="58"/>
      <c r="E14" s="57"/>
      <c r="F14" s="59">
        <v>0</v>
      </c>
      <c r="G14" s="60"/>
      <c r="H14" s="60"/>
      <c r="I14" s="22">
        <f t="shared" si="1"/>
        <v>0</v>
      </c>
      <c r="J14" s="38">
        <f t="shared" si="2"/>
        <v>0</v>
      </c>
      <c r="K14" s="63">
        <f t="shared" si="3"/>
        <v>0</v>
      </c>
      <c r="L14" s="36">
        <f t="shared" si="4"/>
        <v>0</v>
      </c>
      <c r="M14" s="36">
        <f t="shared" si="5"/>
        <v>0</v>
      </c>
      <c r="N14" s="36">
        <f t="shared" si="6"/>
        <v>0</v>
      </c>
      <c r="O14" s="36">
        <f t="shared" si="7"/>
        <v>0</v>
      </c>
      <c r="P14" s="36">
        <f t="shared" si="8"/>
        <v>0</v>
      </c>
      <c r="Q14" s="36">
        <f t="shared" si="9"/>
        <v>0</v>
      </c>
      <c r="R14" s="36">
        <f t="shared" si="10"/>
        <v>0</v>
      </c>
      <c r="S14" s="36">
        <f t="shared" si="11"/>
        <v>0</v>
      </c>
      <c r="T14" s="36">
        <f t="shared" si="12"/>
        <v>0</v>
      </c>
      <c r="U14" s="36">
        <f t="shared" si="13"/>
        <v>0</v>
      </c>
      <c r="X14" s="36">
        <f>SUMIF(B14,"Scheidsrechter",Lijsten!$F$4)</f>
        <v>0</v>
      </c>
      <c r="Y14" s="36">
        <f>SUMIF(B14,"Waarnemer",Lijsten!$F$4)</f>
        <v>0</v>
      </c>
      <c r="Z14" s="36">
        <f>SUMIF(B14,"Sportkampen",Lijsten!$F$4)</f>
        <v>0</v>
      </c>
      <c r="AA14" s="36">
        <f>SUMIF(B14,"Lesgevers of Trainers",Lijsten!$F$4)</f>
        <v>0</v>
      </c>
      <c r="AB14" s="36">
        <f>SUMIF(B14,"Andere",Lijsten!$F$3)</f>
        <v>0</v>
      </c>
    </row>
    <row r="15" spans="1:28" x14ac:dyDescent="0.3">
      <c r="A15" s="56"/>
      <c r="B15" s="57" t="s">
        <v>31</v>
      </c>
      <c r="C15" s="61"/>
      <c r="D15" s="58"/>
      <c r="E15" s="57"/>
      <c r="F15" s="59">
        <v>0</v>
      </c>
      <c r="G15" s="60"/>
      <c r="H15" s="60"/>
      <c r="I15" s="22">
        <f t="shared" si="1"/>
        <v>0</v>
      </c>
      <c r="J15" s="38">
        <f t="shared" si="2"/>
        <v>0</v>
      </c>
      <c r="K15" s="63">
        <f t="shared" si="3"/>
        <v>0</v>
      </c>
      <c r="L15" s="36">
        <f t="shared" si="4"/>
        <v>0</v>
      </c>
      <c r="M15" s="36">
        <f t="shared" si="5"/>
        <v>0</v>
      </c>
      <c r="N15" s="36">
        <f t="shared" si="6"/>
        <v>0</v>
      </c>
      <c r="O15" s="36">
        <f t="shared" si="7"/>
        <v>0</v>
      </c>
      <c r="P15" s="36">
        <f t="shared" si="8"/>
        <v>0</v>
      </c>
      <c r="Q15" s="36">
        <f t="shared" si="9"/>
        <v>0</v>
      </c>
      <c r="R15" s="36">
        <f t="shared" si="10"/>
        <v>0</v>
      </c>
      <c r="S15" s="36">
        <f t="shared" si="11"/>
        <v>0</v>
      </c>
      <c r="T15" s="36">
        <f t="shared" si="12"/>
        <v>0</v>
      </c>
      <c r="U15" s="36">
        <f t="shared" si="13"/>
        <v>0</v>
      </c>
      <c r="X15" s="36">
        <f>SUMIF(B15,"Scheidsrechter",Lijsten!$F$4)</f>
        <v>0</v>
      </c>
      <c r="Y15" s="36">
        <f>SUMIF(B15,"Waarnemer",Lijsten!$F$4)</f>
        <v>0</v>
      </c>
      <c r="Z15" s="36">
        <f>SUMIF(B15,"Sportkampen",Lijsten!$F$4)</f>
        <v>0</v>
      </c>
      <c r="AA15" s="36">
        <f>SUMIF(B15,"Lesgevers of Trainers",Lijsten!$F$4)</f>
        <v>0</v>
      </c>
      <c r="AB15" s="36">
        <f>SUMIF(B15,"Andere",Lijsten!$F$3)</f>
        <v>0</v>
      </c>
    </row>
    <row r="16" spans="1:28" x14ac:dyDescent="0.3">
      <c r="A16" s="56"/>
      <c r="B16" s="57" t="s">
        <v>31</v>
      </c>
      <c r="C16" s="61"/>
      <c r="D16" s="58"/>
      <c r="E16" s="57"/>
      <c r="F16" s="59">
        <v>0</v>
      </c>
      <c r="G16" s="60"/>
      <c r="H16" s="60"/>
      <c r="I16" s="22">
        <f t="shared" si="1"/>
        <v>0</v>
      </c>
      <c r="J16" s="38">
        <f t="shared" si="2"/>
        <v>0</v>
      </c>
      <c r="K16" s="63">
        <f t="shared" si="3"/>
        <v>0</v>
      </c>
      <c r="L16" s="36">
        <f t="shared" si="4"/>
        <v>0</v>
      </c>
      <c r="M16" s="36">
        <f t="shared" si="5"/>
        <v>0</v>
      </c>
      <c r="N16" s="36">
        <f t="shared" si="6"/>
        <v>0</v>
      </c>
      <c r="O16" s="36">
        <f t="shared" si="7"/>
        <v>0</v>
      </c>
      <c r="P16" s="36">
        <f t="shared" si="8"/>
        <v>0</v>
      </c>
      <c r="Q16" s="36">
        <f t="shared" si="9"/>
        <v>0</v>
      </c>
      <c r="R16" s="36">
        <f t="shared" si="10"/>
        <v>0</v>
      </c>
      <c r="S16" s="36">
        <f t="shared" si="11"/>
        <v>0</v>
      </c>
      <c r="T16" s="36">
        <f t="shared" si="12"/>
        <v>0</v>
      </c>
      <c r="U16" s="36">
        <f t="shared" si="13"/>
        <v>0</v>
      </c>
      <c r="X16" s="36">
        <f>SUMIF(B16,"Scheidsrechter",Lijsten!$F$4)</f>
        <v>0</v>
      </c>
      <c r="Y16" s="36">
        <f>SUMIF(B16,"Waarnemer",Lijsten!$F$4)</f>
        <v>0</v>
      </c>
      <c r="Z16" s="36">
        <f>SUMIF(B16,"Sportkampen",Lijsten!$F$4)</f>
        <v>0</v>
      </c>
      <c r="AA16" s="36">
        <f>SUMIF(B16,"Lesgevers of Trainers",Lijsten!$F$4)</f>
        <v>0</v>
      </c>
      <c r="AB16" s="36">
        <f>SUMIF(B16,"Andere",Lijsten!$F$3)</f>
        <v>0</v>
      </c>
    </row>
    <row r="17" spans="1:28" x14ac:dyDescent="0.3">
      <c r="A17" s="56"/>
      <c r="B17" s="57" t="s">
        <v>31</v>
      </c>
      <c r="C17" s="61"/>
      <c r="D17" s="58"/>
      <c r="E17" s="57"/>
      <c r="F17" s="59">
        <v>0</v>
      </c>
      <c r="G17" s="60"/>
      <c r="H17" s="60"/>
      <c r="I17" s="22">
        <f t="shared" si="1"/>
        <v>0</v>
      </c>
      <c r="J17" s="38">
        <f t="shared" si="2"/>
        <v>0</v>
      </c>
      <c r="K17" s="63">
        <f t="shared" si="3"/>
        <v>0</v>
      </c>
      <c r="L17" s="36">
        <f t="shared" si="4"/>
        <v>0</v>
      </c>
      <c r="M17" s="36">
        <f t="shared" si="5"/>
        <v>0</v>
      </c>
      <c r="N17" s="36">
        <f t="shared" si="6"/>
        <v>0</v>
      </c>
      <c r="O17" s="36">
        <f t="shared" si="7"/>
        <v>0</v>
      </c>
      <c r="P17" s="36">
        <f t="shared" si="8"/>
        <v>0</v>
      </c>
      <c r="Q17" s="36">
        <f t="shared" si="9"/>
        <v>0</v>
      </c>
      <c r="R17" s="36">
        <f t="shared" si="10"/>
        <v>0</v>
      </c>
      <c r="S17" s="36">
        <f t="shared" si="11"/>
        <v>0</v>
      </c>
      <c r="T17" s="36">
        <f t="shared" si="12"/>
        <v>0</v>
      </c>
      <c r="U17" s="36">
        <f t="shared" si="13"/>
        <v>0</v>
      </c>
      <c r="X17" s="36">
        <f>SUMIF(B17,"Scheidsrechter",Lijsten!$F$4)</f>
        <v>0</v>
      </c>
      <c r="Y17" s="36">
        <f>SUMIF(B17,"Waarnemer",Lijsten!$F$4)</f>
        <v>0</v>
      </c>
      <c r="Z17" s="36">
        <f>SUMIF(B17,"Sportkampen",Lijsten!$F$4)</f>
        <v>0</v>
      </c>
      <c r="AA17" s="36">
        <f>SUMIF(B17,"Lesgevers of Trainers",Lijsten!$F$4)</f>
        <v>0</v>
      </c>
      <c r="AB17" s="36">
        <f>SUMIF(B17,"Andere",Lijsten!$F$3)</f>
        <v>0</v>
      </c>
    </row>
    <row r="18" spans="1:28" x14ac:dyDescent="0.3">
      <c r="A18" s="56"/>
      <c r="B18" s="57" t="s">
        <v>31</v>
      </c>
      <c r="C18" s="58"/>
      <c r="D18" s="58"/>
      <c r="E18" s="57"/>
      <c r="F18" s="59">
        <v>0</v>
      </c>
      <c r="G18" s="60"/>
      <c r="H18" s="60"/>
      <c r="I18" s="22">
        <f t="shared" si="1"/>
        <v>0</v>
      </c>
      <c r="J18" s="38">
        <f t="shared" si="2"/>
        <v>0</v>
      </c>
      <c r="K18" s="63">
        <f t="shared" si="3"/>
        <v>0</v>
      </c>
      <c r="L18" s="36">
        <f t="shared" si="4"/>
        <v>0</v>
      </c>
      <c r="M18" s="36">
        <f t="shared" si="5"/>
        <v>0</v>
      </c>
      <c r="N18" s="36">
        <f t="shared" si="6"/>
        <v>0</v>
      </c>
      <c r="O18" s="36">
        <f t="shared" si="7"/>
        <v>0</v>
      </c>
      <c r="P18" s="36">
        <f t="shared" si="8"/>
        <v>0</v>
      </c>
      <c r="Q18" s="36">
        <f t="shared" si="9"/>
        <v>0</v>
      </c>
      <c r="R18" s="36">
        <f t="shared" si="10"/>
        <v>0</v>
      </c>
      <c r="S18" s="36">
        <f t="shared" si="11"/>
        <v>0</v>
      </c>
      <c r="T18" s="36">
        <f t="shared" si="12"/>
        <v>0</v>
      </c>
      <c r="U18" s="36">
        <f t="shared" si="13"/>
        <v>0</v>
      </c>
      <c r="X18" s="36">
        <f>SUMIF(B18,"Scheidsrechter",Lijsten!$F$4)</f>
        <v>0</v>
      </c>
      <c r="Y18" s="36">
        <f>SUMIF(B18,"Waarnemer",Lijsten!$F$4)</f>
        <v>0</v>
      </c>
      <c r="Z18" s="36">
        <f>SUMIF(B18,"Sportkampen",Lijsten!$F$4)</f>
        <v>0</v>
      </c>
      <c r="AA18" s="36">
        <f>SUMIF(B18,"Lesgevers of Trainers",Lijsten!$F$4)</f>
        <v>0</v>
      </c>
      <c r="AB18" s="36">
        <f>SUMIF(B18,"Andere",Lijsten!$F$3)</f>
        <v>0</v>
      </c>
    </row>
    <row r="19" spans="1:28" x14ac:dyDescent="0.3">
      <c r="A19" s="56"/>
      <c r="B19" s="57" t="s">
        <v>31</v>
      </c>
      <c r="C19" s="61"/>
      <c r="D19" s="58"/>
      <c r="E19" s="57"/>
      <c r="F19" s="59">
        <v>0</v>
      </c>
      <c r="G19" s="60"/>
      <c r="H19" s="60"/>
      <c r="I19" s="22">
        <f t="shared" si="1"/>
        <v>0</v>
      </c>
      <c r="J19" s="38">
        <f t="shared" si="2"/>
        <v>0</v>
      </c>
      <c r="K19" s="63">
        <f t="shared" si="3"/>
        <v>0</v>
      </c>
      <c r="L19" s="36">
        <f t="shared" si="4"/>
        <v>0</v>
      </c>
      <c r="M19" s="36">
        <f t="shared" si="5"/>
        <v>0</v>
      </c>
      <c r="N19" s="36">
        <f t="shared" si="6"/>
        <v>0</v>
      </c>
      <c r="O19" s="36">
        <f t="shared" si="7"/>
        <v>0</v>
      </c>
      <c r="P19" s="36">
        <f t="shared" si="8"/>
        <v>0</v>
      </c>
      <c r="Q19" s="36">
        <f t="shared" si="9"/>
        <v>0</v>
      </c>
      <c r="R19" s="36">
        <f t="shared" si="10"/>
        <v>0</v>
      </c>
      <c r="S19" s="36">
        <f t="shared" si="11"/>
        <v>0</v>
      </c>
      <c r="T19" s="36">
        <f t="shared" si="12"/>
        <v>0</v>
      </c>
      <c r="U19" s="36">
        <f t="shared" si="13"/>
        <v>0</v>
      </c>
      <c r="X19" s="36">
        <f>SUMIF(B19,"Scheidsrechter",Lijsten!$F$4)</f>
        <v>0</v>
      </c>
      <c r="Y19" s="36">
        <f>SUMIF(B19,"Waarnemer",Lijsten!$F$4)</f>
        <v>0</v>
      </c>
      <c r="Z19" s="36">
        <f>SUMIF(B19,"Sportkampen",Lijsten!$F$4)</f>
        <v>0</v>
      </c>
      <c r="AA19" s="36">
        <f>SUMIF(B19,"Lesgevers of Trainers",Lijsten!$F$4)</f>
        <v>0</v>
      </c>
      <c r="AB19" s="36">
        <f>SUMIF(B19,"Andere",Lijsten!$F$3)</f>
        <v>0</v>
      </c>
    </row>
    <row r="20" spans="1:28" x14ac:dyDescent="0.3">
      <c r="A20" s="56"/>
      <c r="B20" s="57" t="s">
        <v>31</v>
      </c>
      <c r="C20" s="61"/>
      <c r="D20" s="58"/>
      <c r="E20" s="57"/>
      <c r="F20" s="59">
        <v>0</v>
      </c>
      <c r="G20" s="60"/>
      <c r="H20" s="60"/>
      <c r="I20" s="22">
        <f t="shared" si="1"/>
        <v>0</v>
      </c>
      <c r="J20" s="38">
        <f t="shared" si="2"/>
        <v>0</v>
      </c>
      <c r="K20" s="63">
        <f t="shared" si="3"/>
        <v>0</v>
      </c>
      <c r="L20" s="36">
        <f t="shared" si="4"/>
        <v>0</v>
      </c>
      <c r="M20" s="36">
        <f t="shared" si="5"/>
        <v>0</v>
      </c>
      <c r="N20" s="36">
        <f t="shared" si="6"/>
        <v>0</v>
      </c>
      <c r="O20" s="36">
        <f t="shared" si="7"/>
        <v>0</v>
      </c>
      <c r="P20" s="36">
        <f t="shared" si="8"/>
        <v>0</v>
      </c>
      <c r="Q20" s="36">
        <f t="shared" si="9"/>
        <v>0</v>
      </c>
      <c r="R20" s="36">
        <f t="shared" si="10"/>
        <v>0</v>
      </c>
      <c r="S20" s="36">
        <f t="shared" si="11"/>
        <v>0</v>
      </c>
      <c r="T20" s="36">
        <f t="shared" si="12"/>
        <v>0</v>
      </c>
      <c r="U20" s="36">
        <f t="shared" si="13"/>
        <v>0</v>
      </c>
      <c r="X20" s="36">
        <f>SUMIF(B20,"Scheidsrechter",Lijsten!$F$4)</f>
        <v>0</v>
      </c>
      <c r="Y20" s="36">
        <f>SUMIF(B20,"Waarnemer",Lijsten!$F$4)</f>
        <v>0</v>
      </c>
      <c r="Z20" s="36">
        <f>SUMIF(B20,"Sportkampen",Lijsten!$F$4)</f>
        <v>0</v>
      </c>
      <c r="AA20" s="36">
        <f>SUMIF(B20,"Lesgevers of Trainers",Lijsten!$F$4)</f>
        <v>0</v>
      </c>
      <c r="AB20" s="36">
        <f>SUMIF(B20,"Andere",Lijsten!$F$3)</f>
        <v>0</v>
      </c>
    </row>
    <row r="21" spans="1:28" x14ac:dyDescent="0.3">
      <c r="A21" s="56"/>
      <c r="B21" s="57" t="s">
        <v>31</v>
      </c>
      <c r="C21" s="61"/>
      <c r="D21" s="58"/>
      <c r="E21" s="57"/>
      <c r="F21" s="59">
        <v>0</v>
      </c>
      <c r="G21" s="60"/>
      <c r="H21" s="60"/>
      <c r="I21" s="22">
        <f t="shared" si="1"/>
        <v>0</v>
      </c>
      <c r="J21" s="38">
        <f t="shared" si="2"/>
        <v>0</v>
      </c>
      <c r="K21" s="63">
        <f t="shared" si="3"/>
        <v>0</v>
      </c>
      <c r="L21" s="36">
        <f t="shared" si="4"/>
        <v>0</v>
      </c>
      <c r="M21" s="36">
        <f t="shared" si="5"/>
        <v>0</v>
      </c>
      <c r="N21" s="36">
        <f t="shared" si="6"/>
        <v>0</v>
      </c>
      <c r="O21" s="36">
        <f t="shared" si="7"/>
        <v>0</v>
      </c>
      <c r="P21" s="36">
        <f t="shared" si="8"/>
        <v>0</v>
      </c>
      <c r="Q21" s="36">
        <f t="shared" si="9"/>
        <v>0</v>
      </c>
      <c r="R21" s="36">
        <f t="shared" si="10"/>
        <v>0</v>
      </c>
      <c r="S21" s="36">
        <f t="shared" si="11"/>
        <v>0</v>
      </c>
      <c r="T21" s="36">
        <f t="shared" si="12"/>
        <v>0</v>
      </c>
      <c r="U21" s="36">
        <f t="shared" si="13"/>
        <v>0</v>
      </c>
      <c r="X21" s="36">
        <f>SUMIF(B21,"Scheidsrechter",Lijsten!$F$4)</f>
        <v>0</v>
      </c>
      <c r="Y21" s="36">
        <f>SUMIF(B21,"Waarnemer",Lijsten!$F$4)</f>
        <v>0</v>
      </c>
      <c r="Z21" s="36">
        <f>SUMIF(B21,"Sportkampen",Lijsten!$F$4)</f>
        <v>0</v>
      </c>
      <c r="AA21" s="36">
        <f>SUMIF(B21,"Lesgevers of Trainers",Lijsten!$F$4)</f>
        <v>0</v>
      </c>
      <c r="AB21" s="36">
        <f>SUMIF(B21,"Andere",Lijsten!$F$3)</f>
        <v>0</v>
      </c>
    </row>
    <row r="22" spans="1:28" x14ac:dyDescent="0.3">
      <c r="A22" s="56"/>
      <c r="B22" s="57" t="s">
        <v>31</v>
      </c>
      <c r="C22" s="61"/>
      <c r="D22" s="58"/>
      <c r="E22" s="57"/>
      <c r="F22" s="59">
        <v>0</v>
      </c>
      <c r="G22" s="60"/>
      <c r="H22" s="60"/>
      <c r="I22" s="22">
        <f t="shared" si="1"/>
        <v>0</v>
      </c>
      <c r="J22" s="38">
        <f t="shared" si="2"/>
        <v>0</v>
      </c>
      <c r="K22" s="63">
        <f t="shared" si="3"/>
        <v>0</v>
      </c>
      <c r="L22" s="36">
        <f t="shared" si="4"/>
        <v>0</v>
      </c>
      <c r="M22" s="36">
        <f t="shared" si="5"/>
        <v>0</v>
      </c>
      <c r="N22" s="36">
        <f t="shared" si="6"/>
        <v>0</v>
      </c>
      <c r="O22" s="36">
        <f t="shared" si="7"/>
        <v>0</v>
      </c>
      <c r="P22" s="36">
        <f t="shared" si="8"/>
        <v>0</v>
      </c>
      <c r="Q22" s="36">
        <f t="shared" si="9"/>
        <v>0</v>
      </c>
      <c r="R22" s="36">
        <f t="shared" si="10"/>
        <v>0</v>
      </c>
      <c r="S22" s="36">
        <f t="shared" si="11"/>
        <v>0</v>
      </c>
      <c r="T22" s="36">
        <f t="shared" si="12"/>
        <v>0</v>
      </c>
      <c r="U22" s="36">
        <f t="shared" si="13"/>
        <v>0</v>
      </c>
      <c r="X22" s="36">
        <f>SUMIF(B22,"Scheidsrechter",Lijsten!$F$4)</f>
        <v>0</v>
      </c>
      <c r="Y22" s="36">
        <f>SUMIF(B22,"Waarnemer",Lijsten!$F$4)</f>
        <v>0</v>
      </c>
      <c r="Z22" s="36">
        <f>SUMIF(B22,"Sportkampen",Lijsten!$F$4)</f>
        <v>0</v>
      </c>
      <c r="AA22" s="36">
        <f>SUMIF(B22,"Lesgevers of Trainers",Lijsten!$F$4)</f>
        <v>0</v>
      </c>
      <c r="AB22" s="36">
        <f>SUMIF(B22,"Andere",Lijsten!$F$3)</f>
        <v>0</v>
      </c>
    </row>
    <row r="23" spans="1:28" x14ac:dyDescent="0.3">
      <c r="A23" s="56"/>
      <c r="B23" s="57" t="s">
        <v>31</v>
      </c>
      <c r="C23" s="61"/>
      <c r="D23" s="58"/>
      <c r="E23" s="57"/>
      <c r="F23" s="59">
        <v>0</v>
      </c>
      <c r="G23" s="60"/>
      <c r="H23" s="60"/>
      <c r="I23" s="22">
        <f t="shared" si="1"/>
        <v>0</v>
      </c>
      <c r="J23" s="38">
        <f t="shared" si="2"/>
        <v>0</v>
      </c>
      <c r="K23" s="63">
        <f t="shared" si="3"/>
        <v>0</v>
      </c>
      <c r="L23" s="36">
        <f t="shared" si="4"/>
        <v>0</v>
      </c>
      <c r="M23" s="36">
        <f t="shared" si="5"/>
        <v>0</v>
      </c>
      <c r="N23" s="36">
        <f t="shared" si="6"/>
        <v>0</v>
      </c>
      <c r="O23" s="36">
        <f t="shared" si="7"/>
        <v>0</v>
      </c>
      <c r="P23" s="36">
        <f t="shared" si="8"/>
        <v>0</v>
      </c>
      <c r="Q23" s="36">
        <f t="shared" si="9"/>
        <v>0</v>
      </c>
      <c r="R23" s="36">
        <f t="shared" si="10"/>
        <v>0</v>
      </c>
      <c r="S23" s="36">
        <f t="shared" si="11"/>
        <v>0</v>
      </c>
      <c r="T23" s="36">
        <f t="shared" si="12"/>
        <v>0</v>
      </c>
      <c r="U23" s="36">
        <f t="shared" si="13"/>
        <v>0</v>
      </c>
      <c r="X23" s="36">
        <f>SUMIF(B23,"Scheidsrechter",Lijsten!$F$4)</f>
        <v>0</v>
      </c>
      <c r="Y23" s="36">
        <f>SUMIF(B23,"Waarnemer",Lijsten!$F$4)</f>
        <v>0</v>
      </c>
      <c r="Z23" s="36">
        <f>SUMIF(B23,"Sportkampen",Lijsten!$F$4)</f>
        <v>0</v>
      </c>
      <c r="AA23" s="36">
        <f>SUMIF(B23,"Lesgevers of Trainers",Lijsten!$F$4)</f>
        <v>0</v>
      </c>
      <c r="AB23" s="36">
        <f>SUMIF(B23,"Andere",Lijsten!$F$3)</f>
        <v>0</v>
      </c>
    </row>
    <row r="24" spans="1:28" x14ac:dyDescent="0.3">
      <c r="A24" s="56"/>
      <c r="B24" s="57" t="s">
        <v>31</v>
      </c>
      <c r="C24" s="61"/>
      <c r="D24" s="58"/>
      <c r="E24" s="57"/>
      <c r="F24" s="59">
        <v>0</v>
      </c>
      <c r="G24" s="60"/>
      <c r="H24" s="60"/>
      <c r="I24" s="22">
        <f t="shared" si="1"/>
        <v>0</v>
      </c>
      <c r="J24" s="38">
        <f t="shared" si="2"/>
        <v>0</v>
      </c>
      <c r="K24" s="63">
        <f t="shared" si="3"/>
        <v>0</v>
      </c>
      <c r="L24" s="36">
        <f t="shared" si="4"/>
        <v>0</v>
      </c>
      <c r="M24" s="36">
        <f t="shared" si="5"/>
        <v>0</v>
      </c>
      <c r="N24" s="36">
        <f t="shared" si="6"/>
        <v>0</v>
      </c>
      <c r="O24" s="36">
        <f t="shared" si="7"/>
        <v>0</v>
      </c>
      <c r="P24" s="36">
        <f t="shared" si="8"/>
        <v>0</v>
      </c>
      <c r="Q24" s="36">
        <f t="shared" si="9"/>
        <v>0</v>
      </c>
      <c r="R24" s="36">
        <f t="shared" si="10"/>
        <v>0</v>
      </c>
      <c r="S24" s="36">
        <f t="shared" si="11"/>
        <v>0</v>
      </c>
      <c r="T24" s="36">
        <f t="shared" si="12"/>
        <v>0</v>
      </c>
      <c r="U24" s="36">
        <f t="shared" si="13"/>
        <v>0</v>
      </c>
      <c r="X24" s="36">
        <f>SUMIF(B24,"Scheidsrechter",Lijsten!$F$4)</f>
        <v>0</v>
      </c>
      <c r="Y24" s="36">
        <f>SUMIF(B24,"Waarnemer",Lijsten!$F$4)</f>
        <v>0</v>
      </c>
      <c r="Z24" s="36">
        <f>SUMIF(B24,"Sportkampen",Lijsten!$F$4)</f>
        <v>0</v>
      </c>
      <c r="AA24" s="36">
        <f>SUMIF(B24,"Lesgevers of Trainers",Lijsten!$F$4)</f>
        <v>0</v>
      </c>
      <c r="AB24" s="36">
        <f>SUMIF(B24,"Andere",Lijsten!$F$3)</f>
        <v>0</v>
      </c>
    </row>
    <row r="25" spans="1:28" x14ac:dyDescent="0.3">
      <c r="A25" s="56"/>
      <c r="B25" s="57" t="s">
        <v>31</v>
      </c>
      <c r="C25" s="61"/>
      <c r="D25" s="58"/>
      <c r="E25" s="57"/>
      <c r="F25" s="59">
        <v>0</v>
      </c>
      <c r="G25" s="60"/>
      <c r="H25" s="60"/>
      <c r="I25" s="22">
        <f t="shared" si="1"/>
        <v>0</v>
      </c>
      <c r="J25" s="38">
        <f t="shared" si="2"/>
        <v>0</v>
      </c>
      <c r="K25" s="63">
        <f t="shared" si="3"/>
        <v>0</v>
      </c>
      <c r="L25" s="36">
        <f t="shared" si="4"/>
        <v>0</v>
      </c>
      <c r="M25" s="36">
        <f t="shared" si="5"/>
        <v>0</v>
      </c>
      <c r="N25" s="36">
        <f t="shared" si="6"/>
        <v>0</v>
      </c>
      <c r="O25" s="36">
        <f t="shared" si="7"/>
        <v>0</v>
      </c>
      <c r="P25" s="36">
        <f t="shared" si="8"/>
        <v>0</v>
      </c>
      <c r="Q25" s="36">
        <f t="shared" si="9"/>
        <v>0</v>
      </c>
      <c r="R25" s="36">
        <f t="shared" si="10"/>
        <v>0</v>
      </c>
      <c r="S25" s="36">
        <f t="shared" si="11"/>
        <v>0</v>
      </c>
      <c r="T25" s="36">
        <f t="shared" si="12"/>
        <v>0</v>
      </c>
      <c r="U25" s="36">
        <f t="shared" si="13"/>
        <v>0</v>
      </c>
      <c r="X25" s="36">
        <f>SUMIF(B25,"Scheidsrechter",Lijsten!$F$4)</f>
        <v>0</v>
      </c>
      <c r="Y25" s="36">
        <f>SUMIF(B25,"Waarnemer",Lijsten!$F$4)</f>
        <v>0</v>
      </c>
      <c r="Z25" s="36">
        <f>SUMIF(B25,"Sportkampen",Lijsten!$F$4)</f>
        <v>0</v>
      </c>
      <c r="AA25" s="36">
        <f>SUMIF(B25,"Lesgevers of Trainers",Lijsten!$F$4)</f>
        <v>0</v>
      </c>
      <c r="AB25" s="36">
        <f>SUMIF(B25,"Andere",Lijsten!$F$3)</f>
        <v>0</v>
      </c>
    </row>
    <row r="26" spans="1:28" x14ac:dyDescent="0.3">
      <c r="A26" s="56"/>
      <c r="B26" s="57" t="s">
        <v>31</v>
      </c>
      <c r="C26" s="58"/>
      <c r="D26" s="58"/>
      <c r="E26" s="57"/>
      <c r="F26" s="59">
        <v>0</v>
      </c>
      <c r="G26" s="60"/>
      <c r="H26" s="60"/>
      <c r="I26" s="22">
        <f t="shared" si="1"/>
        <v>0</v>
      </c>
      <c r="J26" s="38">
        <f t="shared" si="2"/>
        <v>0</v>
      </c>
      <c r="K26" s="63">
        <f t="shared" si="3"/>
        <v>0</v>
      </c>
      <c r="L26" s="36">
        <f t="shared" si="4"/>
        <v>0</v>
      </c>
      <c r="M26" s="36">
        <f t="shared" si="5"/>
        <v>0</v>
      </c>
      <c r="N26" s="36">
        <f t="shared" si="6"/>
        <v>0</v>
      </c>
      <c r="O26" s="36">
        <f t="shared" si="7"/>
        <v>0</v>
      </c>
      <c r="P26" s="36">
        <f t="shared" si="8"/>
        <v>0</v>
      </c>
      <c r="Q26" s="36">
        <f t="shared" si="9"/>
        <v>0</v>
      </c>
      <c r="R26" s="36">
        <f t="shared" si="10"/>
        <v>0</v>
      </c>
      <c r="S26" s="36">
        <f t="shared" si="11"/>
        <v>0</v>
      </c>
      <c r="T26" s="36">
        <f t="shared" si="12"/>
        <v>0</v>
      </c>
      <c r="U26" s="36">
        <f t="shared" si="13"/>
        <v>0</v>
      </c>
      <c r="X26" s="36">
        <f>SUMIF(B26,"Scheidsrechter",Lijsten!$F$4)</f>
        <v>0</v>
      </c>
      <c r="Y26" s="36">
        <f>SUMIF(B26,"Waarnemer",Lijsten!$F$4)</f>
        <v>0</v>
      </c>
      <c r="Z26" s="36">
        <f>SUMIF(B26,"Sportkampen",Lijsten!$F$4)</f>
        <v>0</v>
      </c>
      <c r="AA26" s="36">
        <f>SUMIF(B26,"Lesgevers of Trainers",Lijsten!$F$4)</f>
        <v>0</v>
      </c>
      <c r="AB26" s="36">
        <f>SUMIF(B26,"Andere",Lijsten!$F$3)</f>
        <v>0</v>
      </c>
    </row>
    <row r="27" spans="1:28" x14ac:dyDescent="0.3">
      <c r="A27" s="56"/>
      <c r="B27" s="57" t="s">
        <v>31</v>
      </c>
      <c r="C27" s="61"/>
      <c r="D27" s="58"/>
      <c r="E27" s="57"/>
      <c r="F27" s="59">
        <v>0</v>
      </c>
      <c r="G27" s="60"/>
      <c r="H27" s="60"/>
      <c r="I27" s="22">
        <f t="shared" si="1"/>
        <v>0</v>
      </c>
      <c r="J27" s="38">
        <f t="shared" si="2"/>
        <v>0</v>
      </c>
      <c r="K27" s="63">
        <f t="shared" si="3"/>
        <v>0</v>
      </c>
      <c r="L27" s="36">
        <f t="shared" si="4"/>
        <v>0</v>
      </c>
      <c r="M27" s="36">
        <f t="shared" si="5"/>
        <v>0</v>
      </c>
      <c r="N27" s="36">
        <f t="shared" si="6"/>
        <v>0</v>
      </c>
      <c r="O27" s="36">
        <f t="shared" si="7"/>
        <v>0</v>
      </c>
      <c r="P27" s="36">
        <f t="shared" si="8"/>
        <v>0</v>
      </c>
      <c r="Q27" s="36">
        <f t="shared" si="9"/>
        <v>0</v>
      </c>
      <c r="R27" s="36">
        <f t="shared" si="10"/>
        <v>0</v>
      </c>
      <c r="S27" s="36">
        <f t="shared" si="11"/>
        <v>0</v>
      </c>
      <c r="T27" s="36">
        <f t="shared" si="12"/>
        <v>0</v>
      </c>
      <c r="U27" s="36">
        <f t="shared" si="13"/>
        <v>0</v>
      </c>
      <c r="X27" s="36">
        <f>SUMIF(B27,"Scheidsrechter",Lijsten!$F$4)</f>
        <v>0</v>
      </c>
      <c r="Y27" s="36">
        <f>SUMIF(B27,"Waarnemer",Lijsten!$F$4)</f>
        <v>0</v>
      </c>
      <c r="Z27" s="36">
        <f>SUMIF(B27,"Sportkampen",Lijsten!$F$4)</f>
        <v>0</v>
      </c>
      <c r="AA27" s="36">
        <f>SUMIF(B27,"Lesgevers of Trainers",Lijsten!$F$4)</f>
        <v>0</v>
      </c>
      <c r="AB27" s="36">
        <f>SUMIF(B27,"Andere",Lijsten!$F$3)</f>
        <v>0</v>
      </c>
    </row>
    <row r="28" spans="1:28" x14ac:dyDescent="0.3">
      <c r="A28" s="56"/>
      <c r="B28" s="57" t="s">
        <v>31</v>
      </c>
      <c r="C28" s="61"/>
      <c r="D28" s="58"/>
      <c r="E28" s="57"/>
      <c r="F28" s="59">
        <v>0</v>
      </c>
      <c r="G28" s="60"/>
      <c r="H28" s="60"/>
      <c r="I28" s="22">
        <f t="shared" si="1"/>
        <v>0</v>
      </c>
      <c r="J28" s="38">
        <f t="shared" si="2"/>
        <v>0</v>
      </c>
      <c r="K28" s="63">
        <f t="shared" si="3"/>
        <v>0</v>
      </c>
      <c r="L28" s="36">
        <f t="shared" si="4"/>
        <v>0</v>
      </c>
      <c r="M28" s="36">
        <f t="shared" si="5"/>
        <v>0</v>
      </c>
      <c r="N28" s="36">
        <f t="shared" si="6"/>
        <v>0</v>
      </c>
      <c r="O28" s="36">
        <f t="shared" si="7"/>
        <v>0</v>
      </c>
      <c r="P28" s="36">
        <f t="shared" si="8"/>
        <v>0</v>
      </c>
      <c r="Q28" s="36">
        <f t="shared" si="9"/>
        <v>0</v>
      </c>
      <c r="R28" s="36">
        <f t="shared" si="10"/>
        <v>0</v>
      </c>
      <c r="S28" s="36">
        <f t="shared" si="11"/>
        <v>0</v>
      </c>
      <c r="T28" s="36">
        <f t="shared" si="12"/>
        <v>0</v>
      </c>
      <c r="U28" s="36">
        <f t="shared" si="13"/>
        <v>0</v>
      </c>
      <c r="X28" s="36">
        <f>SUMIF(B28,"Scheidsrechter",Lijsten!$F$4)</f>
        <v>0</v>
      </c>
      <c r="Y28" s="36">
        <f>SUMIF(B28,"Waarnemer",Lijsten!$F$4)</f>
        <v>0</v>
      </c>
      <c r="Z28" s="36">
        <f>SUMIF(B28,"Sportkampen",Lijsten!$F$4)</f>
        <v>0</v>
      </c>
      <c r="AA28" s="36">
        <f>SUMIF(B28,"Lesgevers of Trainers",Lijsten!$F$4)</f>
        <v>0</v>
      </c>
      <c r="AB28" s="36">
        <f>SUMIF(B28,"Andere",Lijsten!$F$3)</f>
        <v>0</v>
      </c>
    </row>
    <row r="29" spans="1:28" ht="13.8" customHeight="1" x14ac:dyDescent="0.3">
      <c r="A29" s="56"/>
      <c r="B29" s="57" t="s">
        <v>31</v>
      </c>
      <c r="C29" s="61"/>
      <c r="D29" s="58"/>
      <c r="E29" s="57"/>
      <c r="F29" s="59">
        <v>0</v>
      </c>
      <c r="G29" s="60"/>
      <c r="H29" s="60"/>
      <c r="I29" s="22">
        <f t="shared" si="1"/>
        <v>0</v>
      </c>
      <c r="J29" s="38">
        <f t="shared" si="2"/>
        <v>0</v>
      </c>
      <c r="K29" s="63">
        <f t="shared" si="3"/>
        <v>0</v>
      </c>
      <c r="L29" s="36">
        <f t="shared" si="4"/>
        <v>0</v>
      </c>
      <c r="M29" s="36">
        <f t="shared" si="5"/>
        <v>0</v>
      </c>
      <c r="N29" s="36">
        <f t="shared" si="6"/>
        <v>0</v>
      </c>
      <c r="O29" s="36">
        <f t="shared" si="7"/>
        <v>0</v>
      </c>
      <c r="P29" s="36">
        <f t="shared" si="8"/>
        <v>0</v>
      </c>
      <c r="Q29" s="36">
        <f t="shared" si="9"/>
        <v>0</v>
      </c>
      <c r="R29" s="36">
        <f t="shared" si="10"/>
        <v>0</v>
      </c>
      <c r="S29" s="36">
        <f t="shared" si="11"/>
        <v>0</v>
      </c>
      <c r="T29" s="36">
        <f t="shared" si="12"/>
        <v>0</v>
      </c>
      <c r="U29" s="36">
        <f t="shared" si="13"/>
        <v>0</v>
      </c>
      <c r="X29" s="36">
        <f>SUMIF(B29,"Scheidsrechter",Lijsten!$F$4)</f>
        <v>0</v>
      </c>
      <c r="Y29" s="36">
        <f>SUMIF(B29,"Waarnemer",Lijsten!$F$4)</f>
        <v>0</v>
      </c>
      <c r="Z29" s="36">
        <f>SUMIF(B29,"Sportkampen",Lijsten!$F$4)</f>
        <v>0</v>
      </c>
      <c r="AA29" s="36">
        <f>SUMIF(B29,"Lesgevers of Trainers",Lijsten!$F$4)</f>
        <v>0</v>
      </c>
      <c r="AB29" s="36">
        <f>SUMIF(B29,"Andere",Lijsten!$F$3)</f>
        <v>0</v>
      </c>
    </row>
    <row r="30" spans="1:28" x14ac:dyDescent="0.3">
      <c r="A30" s="56"/>
      <c r="B30" s="57" t="s">
        <v>31</v>
      </c>
      <c r="C30" s="58"/>
      <c r="D30" s="58"/>
      <c r="E30" s="57"/>
      <c r="F30" s="59">
        <v>0</v>
      </c>
      <c r="G30" s="60"/>
      <c r="H30" s="60"/>
      <c r="I30" s="22">
        <f t="shared" si="1"/>
        <v>0</v>
      </c>
      <c r="J30" s="38">
        <f t="shared" si="2"/>
        <v>0</v>
      </c>
      <c r="K30" s="63">
        <f t="shared" si="3"/>
        <v>0</v>
      </c>
      <c r="L30" s="36">
        <f t="shared" si="4"/>
        <v>0</v>
      </c>
      <c r="M30" s="36">
        <f t="shared" si="5"/>
        <v>0</v>
      </c>
      <c r="N30" s="36">
        <f t="shared" si="6"/>
        <v>0</v>
      </c>
      <c r="O30" s="36">
        <f t="shared" si="7"/>
        <v>0</v>
      </c>
      <c r="P30" s="36">
        <f t="shared" si="8"/>
        <v>0</v>
      </c>
      <c r="Q30" s="36">
        <f t="shared" si="9"/>
        <v>0</v>
      </c>
      <c r="R30" s="36">
        <f t="shared" si="10"/>
        <v>0</v>
      </c>
      <c r="S30" s="36">
        <f t="shared" si="11"/>
        <v>0</v>
      </c>
      <c r="T30" s="36">
        <f t="shared" si="12"/>
        <v>0</v>
      </c>
      <c r="U30" s="36">
        <f t="shared" si="13"/>
        <v>0</v>
      </c>
      <c r="X30" s="36">
        <f>SUMIF(B30,"Scheidsrechter",Lijsten!$F$4)</f>
        <v>0</v>
      </c>
      <c r="Y30" s="36">
        <f>SUMIF(B30,"Waarnemer",Lijsten!$F$4)</f>
        <v>0</v>
      </c>
      <c r="Z30" s="36">
        <f>SUMIF(B30,"Sportkampen",Lijsten!$F$4)</f>
        <v>0</v>
      </c>
      <c r="AA30" s="36">
        <f>SUMIF(B30,"Lesgevers of Trainers",Lijsten!$F$4)</f>
        <v>0</v>
      </c>
      <c r="AB30" s="36">
        <f>SUMIF(B30,"Andere",Lijsten!$F$3)</f>
        <v>0</v>
      </c>
    </row>
    <row r="31" spans="1:28" x14ac:dyDescent="0.3">
      <c r="A31" s="56"/>
      <c r="B31" s="57" t="s">
        <v>31</v>
      </c>
      <c r="C31" s="61"/>
      <c r="D31" s="58"/>
      <c r="E31" s="57"/>
      <c r="F31" s="59">
        <v>0</v>
      </c>
      <c r="G31" s="60"/>
      <c r="H31" s="60"/>
      <c r="I31" s="22">
        <f t="shared" si="1"/>
        <v>0</v>
      </c>
      <c r="J31" s="38">
        <f t="shared" si="2"/>
        <v>0</v>
      </c>
      <c r="K31" s="63">
        <f t="shared" si="3"/>
        <v>0</v>
      </c>
      <c r="L31" s="36">
        <f t="shared" si="4"/>
        <v>0</v>
      </c>
      <c r="M31" s="36">
        <f t="shared" si="5"/>
        <v>0</v>
      </c>
      <c r="N31" s="36">
        <f t="shared" si="6"/>
        <v>0</v>
      </c>
      <c r="O31" s="36">
        <f t="shared" si="7"/>
        <v>0</v>
      </c>
      <c r="P31" s="36">
        <f t="shared" si="8"/>
        <v>0</v>
      </c>
      <c r="Q31" s="36">
        <f t="shared" si="9"/>
        <v>0</v>
      </c>
      <c r="R31" s="36">
        <f t="shared" si="10"/>
        <v>0</v>
      </c>
      <c r="S31" s="36">
        <f t="shared" si="11"/>
        <v>0</v>
      </c>
      <c r="T31" s="36">
        <f t="shared" si="12"/>
        <v>0</v>
      </c>
      <c r="U31" s="36">
        <f t="shared" si="13"/>
        <v>0</v>
      </c>
      <c r="X31" s="36">
        <f>SUMIF(B31,"Scheidsrechter",Lijsten!$F$4)</f>
        <v>0</v>
      </c>
      <c r="Y31" s="36">
        <f>SUMIF(B31,"Waarnemer",Lijsten!$F$4)</f>
        <v>0</v>
      </c>
      <c r="Z31" s="36">
        <f>SUMIF(B31,"Sportkampen",Lijsten!$F$4)</f>
        <v>0</v>
      </c>
      <c r="AA31" s="36">
        <f>SUMIF(B31,"Lesgevers of Trainers",Lijsten!$F$4)</f>
        <v>0</v>
      </c>
      <c r="AB31" s="36">
        <f>SUMIF(B31,"Andere",Lijsten!$F$3)</f>
        <v>0</v>
      </c>
    </row>
    <row r="32" spans="1:28" x14ac:dyDescent="0.3">
      <c r="A32" s="56"/>
      <c r="B32" s="57" t="s">
        <v>31</v>
      </c>
      <c r="C32" s="61"/>
      <c r="D32" s="58"/>
      <c r="E32" s="57"/>
      <c r="F32" s="59">
        <v>0</v>
      </c>
      <c r="G32" s="60"/>
      <c r="H32" s="60"/>
      <c r="I32" s="22">
        <f t="shared" si="1"/>
        <v>0</v>
      </c>
      <c r="J32" s="38">
        <f t="shared" si="2"/>
        <v>0</v>
      </c>
      <c r="K32" s="63">
        <f t="shared" si="3"/>
        <v>0</v>
      </c>
      <c r="L32" s="36">
        <f t="shared" si="4"/>
        <v>0</v>
      </c>
      <c r="M32" s="36">
        <f t="shared" si="5"/>
        <v>0</v>
      </c>
      <c r="N32" s="36">
        <f t="shared" si="6"/>
        <v>0</v>
      </c>
      <c r="O32" s="36">
        <f t="shared" si="7"/>
        <v>0</v>
      </c>
      <c r="P32" s="36">
        <f t="shared" si="8"/>
        <v>0</v>
      </c>
      <c r="Q32" s="36">
        <f t="shared" si="9"/>
        <v>0</v>
      </c>
      <c r="R32" s="36">
        <f t="shared" si="10"/>
        <v>0</v>
      </c>
      <c r="S32" s="36">
        <f t="shared" si="11"/>
        <v>0</v>
      </c>
      <c r="T32" s="36">
        <f t="shared" si="12"/>
        <v>0</v>
      </c>
      <c r="U32" s="36">
        <f t="shared" si="13"/>
        <v>0</v>
      </c>
      <c r="X32" s="36">
        <f>SUMIF(B32,"Scheidsrechter",Lijsten!$F$4)</f>
        <v>0</v>
      </c>
      <c r="Y32" s="36">
        <f>SUMIF(B32,"Waarnemer",Lijsten!$F$4)</f>
        <v>0</v>
      </c>
      <c r="Z32" s="36">
        <f>SUMIF(B32,"Sportkampen",Lijsten!$F$4)</f>
        <v>0</v>
      </c>
      <c r="AA32" s="36">
        <f>SUMIF(B32,"Lesgevers of Trainers",Lijsten!$F$4)</f>
        <v>0</v>
      </c>
      <c r="AB32" s="36">
        <f>SUMIF(B32,"Andere",Lijsten!$F$3)</f>
        <v>0</v>
      </c>
    </row>
    <row r="33" spans="1:28" x14ac:dyDescent="0.3">
      <c r="A33" s="56"/>
      <c r="B33" s="57" t="s">
        <v>31</v>
      </c>
      <c r="C33" s="61"/>
      <c r="D33" s="58"/>
      <c r="E33" s="57"/>
      <c r="F33" s="59">
        <v>0</v>
      </c>
      <c r="G33" s="60"/>
      <c r="H33" s="60"/>
      <c r="I33" s="22">
        <f t="shared" si="1"/>
        <v>0</v>
      </c>
      <c r="J33" s="38">
        <f t="shared" si="2"/>
        <v>0</v>
      </c>
      <c r="K33" s="63">
        <f t="shared" si="3"/>
        <v>0</v>
      </c>
      <c r="L33" s="36">
        <f t="shared" si="4"/>
        <v>0</v>
      </c>
      <c r="M33" s="36">
        <f t="shared" si="5"/>
        <v>0</v>
      </c>
      <c r="N33" s="36">
        <f t="shared" si="6"/>
        <v>0</v>
      </c>
      <c r="O33" s="36">
        <f t="shared" si="7"/>
        <v>0</v>
      </c>
      <c r="P33" s="36">
        <f t="shared" si="8"/>
        <v>0</v>
      </c>
      <c r="Q33" s="36">
        <f t="shared" si="9"/>
        <v>0</v>
      </c>
      <c r="R33" s="36">
        <f t="shared" si="10"/>
        <v>0</v>
      </c>
      <c r="S33" s="36">
        <f t="shared" si="11"/>
        <v>0</v>
      </c>
      <c r="T33" s="36">
        <f t="shared" si="12"/>
        <v>0</v>
      </c>
      <c r="U33" s="36">
        <f t="shared" si="13"/>
        <v>0</v>
      </c>
      <c r="X33" s="36">
        <f>SUMIF(B33,"Scheidsrechter",Lijsten!$F$4)</f>
        <v>0</v>
      </c>
      <c r="Y33" s="36">
        <f>SUMIF(B33,"Waarnemer",Lijsten!$F$4)</f>
        <v>0</v>
      </c>
      <c r="Z33" s="36">
        <f>SUMIF(B33,"Sportkampen",Lijsten!$F$4)</f>
        <v>0</v>
      </c>
      <c r="AA33" s="36">
        <f>SUMIF(B33,"Lesgevers of Trainers",Lijsten!$F$4)</f>
        <v>0</v>
      </c>
      <c r="AB33" s="36">
        <f>SUMIF(B33,"Andere",Lijsten!$F$3)</f>
        <v>0</v>
      </c>
    </row>
    <row r="34" spans="1:28" x14ac:dyDescent="0.3">
      <c r="A34" s="56"/>
      <c r="B34" s="57" t="s">
        <v>31</v>
      </c>
      <c r="C34" s="61"/>
      <c r="D34" s="58"/>
      <c r="E34" s="57"/>
      <c r="F34" s="59">
        <v>0</v>
      </c>
      <c r="G34" s="60"/>
      <c r="H34" s="60"/>
      <c r="I34" s="22">
        <f t="shared" si="1"/>
        <v>0</v>
      </c>
      <c r="J34" s="38">
        <f t="shared" si="2"/>
        <v>0</v>
      </c>
      <c r="K34" s="63">
        <f t="shared" si="3"/>
        <v>0</v>
      </c>
      <c r="L34" s="36">
        <f t="shared" si="4"/>
        <v>0</v>
      </c>
      <c r="M34" s="36">
        <f t="shared" si="5"/>
        <v>0</v>
      </c>
      <c r="N34" s="36">
        <f t="shared" si="6"/>
        <v>0</v>
      </c>
      <c r="O34" s="36">
        <f t="shared" si="7"/>
        <v>0</v>
      </c>
      <c r="P34" s="36">
        <f t="shared" si="8"/>
        <v>0</v>
      </c>
      <c r="Q34" s="36">
        <f t="shared" si="9"/>
        <v>0</v>
      </c>
      <c r="R34" s="36">
        <f t="shared" si="10"/>
        <v>0</v>
      </c>
      <c r="S34" s="36">
        <f t="shared" si="11"/>
        <v>0</v>
      </c>
      <c r="T34" s="36">
        <f t="shared" si="12"/>
        <v>0</v>
      </c>
      <c r="U34" s="36">
        <f t="shared" si="13"/>
        <v>0</v>
      </c>
      <c r="X34" s="36">
        <f>SUMIF(B34,"Scheidsrechter",Lijsten!$F$4)</f>
        <v>0</v>
      </c>
      <c r="Y34" s="36">
        <f>SUMIF(B34,"Waarnemer",Lijsten!$F$4)</f>
        <v>0</v>
      </c>
      <c r="Z34" s="36">
        <f>SUMIF(B34,"Sportkampen",Lijsten!$F$4)</f>
        <v>0</v>
      </c>
      <c r="AA34" s="36">
        <f>SUMIF(B34,"Lesgevers of Trainers",Lijsten!$F$4)</f>
        <v>0</v>
      </c>
      <c r="AB34" s="36">
        <f>SUMIF(B34,"Andere",Lijsten!$F$3)</f>
        <v>0</v>
      </c>
    </row>
    <row r="35" spans="1:28" x14ac:dyDescent="0.3">
      <c r="A35" s="56"/>
      <c r="B35" s="57" t="s">
        <v>31</v>
      </c>
      <c r="C35" s="61"/>
      <c r="D35" s="58"/>
      <c r="E35" s="57"/>
      <c r="F35" s="59">
        <v>0</v>
      </c>
      <c r="G35" s="60"/>
      <c r="H35" s="60"/>
      <c r="I35" s="22">
        <f t="shared" si="1"/>
        <v>0</v>
      </c>
      <c r="J35" s="38">
        <f t="shared" si="2"/>
        <v>0</v>
      </c>
      <c r="K35" s="63">
        <f t="shared" si="3"/>
        <v>0</v>
      </c>
      <c r="L35" s="36">
        <f t="shared" si="4"/>
        <v>0</v>
      </c>
      <c r="M35" s="36">
        <f t="shared" si="5"/>
        <v>0</v>
      </c>
      <c r="N35" s="36">
        <f t="shared" si="6"/>
        <v>0</v>
      </c>
      <c r="O35" s="36">
        <f t="shared" si="7"/>
        <v>0</v>
      </c>
      <c r="P35" s="36">
        <f t="shared" si="8"/>
        <v>0</v>
      </c>
      <c r="Q35" s="36">
        <f t="shared" si="9"/>
        <v>0</v>
      </c>
      <c r="R35" s="36">
        <f t="shared" si="10"/>
        <v>0</v>
      </c>
      <c r="S35" s="36">
        <f t="shared" si="11"/>
        <v>0</v>
      </c>
      <c r="T35" s="36">
        <f t="shared" si="12"/>
        <v>0</v>
      </c>
      <c r="U35" s="36">
        <f t="shared" si="13"/>
        <v>0</v>
      </c>
      <c r="X35" s="36">
        <f>SUMIF(B35,"Scheidsrechter",Lijsten!$F$4)</f>
        <v>0</v>
      </c>
      <c r="Y35" s="36">
        <f>SUMIF(B35,"Waarnemer",Lijsten!$F$4)</f>
        <v>0</v>
      </c>
      <c r="Z35" s="36">
        <f>SUMIF(B35,"Sportkampen",Lijsten!$F$4)</f>
        <v>0</v>
      </c>
      <c r="AA35" s="36">
        <f>SUMIF(B35,"Lesgevers of Trainers",Lijsten!$F$4)</f>
        <v>0</v>
      </c>
      <c r="AB35" s="36">
        <f>SUMIF(B35,"Andere",Lijsten!$F$3)</f>
        <v>0</v>
      </c>
    </row>
    <row r="36" spans="1:28" x14ac:dyDescent="0.3">
      <c r="A36" s="56"/>
      <c r="B36" s="57" t="s">
        <v>31</v>
      </c>
      <c r="C36" s="61"/>
      <c r="D36" s="58"/>
      <c r="E36" s="57"/>
      <c r="F36" s="59">
        <v>0</v>
      </c>
      <c r="G36" s="60"/>
      <c r="H36" s="60"/>
      <c r="I36" s="22">
        <f t="shared" si="1"/>
        <v>0</v>
      </c>
      <c r="J36" s="38">
        <f t="shared" si="2"/>
        <v>0</v>
      </c>
      <c r="K36" s="63">
        <f t="shared" si="3"/>
        <v>0</v>
      </c>
      <c r="L36" s="36">
        <f t="shared" si="4"/>
        <v>0</v>
      </c>
      <c r="M36" s="36">
        <f t="shared" si="5"/>
        <v>0</v>
      </c>
      <c r="N36" s="36">
        <f t="shared" si="6"/>
        <v>0</v>
      </c>
      <c r="O36" s="36">
        <f t="shared" si="7"/>
        <v>0</v>
      </c>
      <c r="P36" s="36">
        <f t="shared" si="8"/>
        <v>0</v>
      </c>
      <c r="Q36" s="36">
        <f t="shared" si="9"/>
        <v>0</v>
      </c>
      <c r="R36" s="36">
        <f t="shared" si="10"/>
        <v>0</v>
      </c>
      <c r="S36" s="36">
        <f t="shared" si="11"/>
        <v>0</v>
      </c>
      <c r="T36" s="36">
        <f t="shared" si="12"/>
        <v>0</v>
      </c>
      <c r="U36" s="36">
        <f t="shared" si="13"/>
        <v>0</v>
      </c>
      <c r="X36" s="36">
        <f>SUMIF(B36,"Scheidsrechter",Lijsten!$F$4)</f>
        <v>0</v>
      </c>
      <c r="Y36" s="36">
        <f>SUMIF(B36,"Waarnemer",Lijsten!$F$4)</f>
        <v>0</v>
      </c>
      <c r="Z36" s="36">
        <f>SUMIF(B36,"Sportkampen",Lijsten!$F$4)</f>
        <v>0</v>
      </c>
      <c r="AA36" s="36">
        <f>SUMIF(B36,"Lesgevers of Trainers",Lijsten!$F$4)</f>
        <v>0</v>
      </c>
      <c r="AB36" s="36">
        <f>SUMIF(B36,"Andere",Lijsten!$F$3)</f>
        <v>0</v>
      </c>
    </row>
    <row r="37" spans="1:28" x14ac:dyDescent="0.3">
      <c r="A37" s="56"/>
      <c r="B37" s="57" t="s">
        <v>31</v>
      </c>
      <c r="C37" s="61"/>
      <c r="D37" s="58"/>
      <c r="E37" s="57"/>
      <c r="F37" s="59">
        <v>0</v>
      </c>
      <c r="G37" s="60"/>
      <c r="H37" s="60"/>
      <c r="I37" s="22">
        <f t="shared" si="1"/>
        <v>0</v>
      </c>
      <c r="J37" s="38">
        <f t="shared" si="2"/>
        <v>0</v>
      </c>
      <c r="K37" s="63">
        <f t="shared" si="3"/>
        <v>0</v>
      </c>
      <c r="L37" s="36">
        <f t="shared" si="4"/>
        <v>0</v>
      </c>
      <c r="M37" s="36">
        <f t="shared" si="5"/>
        <v>0</v>
      </c>
      <c r="N37" s="36">
        <f t="shared" si="6"/>
        <v>0</v>
      </c>
      <c r="O37" s="36">
        <f t="shared" si="7"/>
        <v>0</v>
      </c>
      <c r="P37" s="36">
        <f t="shared" si="8"/>
        <v>0</v>
      </c>
      <c r="Q37" s="36">
        <f t="shared" si="9"/>
        <v>0</v>
      </c>
      <c r="R37" s="36">
        <f t="shared" si="10"/>
        <v>0</v>
      </c>
      <c r="S37" s="36">
        <f t="shared" si="11"/>
        <v>0</v>
      </c>
      <c r="T37" s="36">
        <f t="shared" si="12"/>
        <v>0</v>
      </c>
      <c r="U37" s="36">
        <f t="shared" si="13"/>
        <v>0</v>
      </c>
      <c r="X37" s="36">
        <f>SUMIF(B37,"Scheidsrechter",Lijsten!$F$4)</f>
        <v>0</v>
      </c>
      <c r="Y37" s="36">
        <f>SUMIF(B37,"Waarnemer",Lijsten!$F$4)</f>
        <v>0</v>
      </c>
      <c r="Z37" s="36">
        <f>SUMIF(B37,"Sportkampen",Lijsten!$F$4)</f>
        <v>0</v>
      </c>
      <c r="AA37" s="36">
        <f>SUMIF(B37,"Lesgevers of Trainers",Lijsten!$F$4)</f>
        <v>0</v>
      </c>
      <c r="AB37" s="36">
        <f>SUMIF(B37,"Andere",Lijsten!$F$3)</f>
        <v>0</v>
      </c>
    </row>
    <row r="38" spans="1:28" x14ac:dyDescent="0.3">
      <c r="A38" s="56"/>
      <c r="B38" s="57" t="s">
        <v>31</v>
      </c>
      <c r="C38" s="61"/>
      <c r="D38" s="58"/>
      <c r="E38" s="57"/>
      <c r="F38" s="59">
        <v>0</v>
      </c>
      <c r="G38" s="60"/>
      <c r="H38" s="60"/>
      <c r="I38" s="22">
        <f t="shared" si="1"/>
        <v>0</v>
      </c>
      <c r="J38" s="38">
        <f t="shared" si="2"/>
        <v>0</v>
      </c>
      <c r="K38" s="63">
        <f t="shared" si="3"/>
        <v>0</v>
      </c>
      <c r="L38" s="36">
        <f t="shared" si="4"/>
        <v>0</v>
      </c>
      <c r="M38" s="36">
        <f t="shared" si="5"/>
        <v>0</v>
      </c>
      <c r="N38" s="36">
        <f t="shared" si="6"/>
        <v>0</v>
      </c>
      <c r="O38" s="36">
        <f t="shared" si="7"/>
        <v>0</v>
      </c>
      <c r="P38" s="36">
        <f t="shared" si="8"/>
        <v>0</v>
      </c>
      <c r="Q38" s="36">
        <f t="shared" si="9"/>
        <v>0</v>
      </c>
      <c r="R38" s="36">
        <f t="shared" si="10"/>
        <v>0</v>
      </c>
      <c r="S38" s="36">
        <f t="shared" si="11"/>
        <v>0</v>
      </c>
      <c r="T38" s="36">
        <f t="shared" si="12"/>
        <v>0</v>
      </c>
      <c r="U38" s="36">
        <f t="shared" si="13"/>
        <v>0</v>
      </c>
      <c r="X38" s="36">
        <f>SUMIF(B38,"Scheidsrechter",Lijsten!$F$4)</f>
        <v>0</v>
      </c>
      <c r="Y38" s="36">
        <f>SUMIF(B38,"Waarnemer",Lijsten!$F$4)</f>
        <v>0</v>
      </c>
      <c r="Z38" s="36">
        <f>SUMIF(B38,"Sportkampen",Lijsten!$F$4)</f>
        <v>0</v>
      </c>
      <c r="AA38" s="36">
        <f>SUMIF(B38,"Lesgevers of Trainers",Lijsten!$F$4)</f>
        <v>0</v>
      </c>
      <c r="AB38" s="36">
        <f>SUMIF(B38,"Andere",Lijsten!$F$3)</f>
        <v>0</v>
      </c>
    </row>
    <row r="39" spans="1:28" x14ac:dyDescent="0.3">
      <c r="A39" s="56"/>
      <c r="B39" s="57" t="s">
        <v>31</v>
      </c>
      <c r="C39" s="61"/>
      <c r="D39" s="58"/>
      <c r="E39" s="57"/>
      <c r="F39" s="59">
        <v>0</v>
      </c>
      <c r="G39" s="60"/>
      <c r="H39" s="60"/>
      <c r="I39" s="22">
        <f t="shared" si="1"/>
        <v>0</v>
      </c>
      <c r="J39" s="38">
        <f t="shared" si="2"/>
        <v>0</v>
      </c>
      <c r="K39" s="63">
        <f t="shared" si="3"/>
        <v>0</v>
      </c>
      <c r="L39" s="36">
        <f t="shared" si="4"/>
        <v>0</v>
      </c>
      <c r="M39" s="36">
        <f t="shared" si="5"/>
        <v>0</v>
      </c>
      <c r="N39" s="36">
        <f t="shared" si="6"/>
        <v>0</v>
      </c>
      <c r="O39" s="36">
        <f t="shared" si="7"/>
        <v>0</v>
      </c>
      <c r="P39" s="36">
        <f t="shared" si="8"/>
        <v>0</v>
      </c>
      <c r="Q39" s="36">
        <f t="shared" si="9"/>
        <v>0</v>
      </c>
      <c r="R39" s="36">
        <f t="shared" si="10"/>
        <v>0</v>
      </c>
      <c r="S39" s="36">
        <f t="shared" si="11"/>
        <v>0</v>
      </c>
      <c r="T39" s="36">
        <f t="shared" si="12"/>
        <v>0</v>
      </c>
      <c r="U39" s="36">
        <f t="shared" si="13"/>
        <v>0</v>
      </c>
      <c r="X39" s="36">
        <f>SUMIF(B39,"Scheidsrechter",Lijsten!$F$4)</f>
        <v>0</v>
      </c>
      <c r="Y39" s="36">
        <f>SUMIF(B39,"Waarnemer",Lijsten!$F$4)</f>
        <v>0</v>
      </c>
      <c r="Z39" s="36">
        <f>SUMIF(B39,"Sportkampen",Lijsten!$F$4)</f>
        <v>0</v>
      </c>
      <c r="AA39" s="36">
        <f>SUMIF(B39,"Lesgevers of Trainers",Lijsten!$F$4)</f>
        <v>0</v>
      </c>
      <c r="AB39" s="36">
        <f>SUMIF(B39,"Andere",Lijsten!$F$3)</f>
        <v>0</v>
      </c>
    </row>
    <row r="40" spans="1:28" x14ac:dyDescent="0.3">
      <c r="A40" s="56"/>
      <c r="B40" s="57" t="s">
        <v>31</v>
      </c>
      <c r="C40" s="61"/>
      <c r="D40" s="58"/>
      <c r="E40" s="57"/>
      <c r="F40" s="59">
        <v>0</v>
      </c>
      <c r="G40" s="60"/>
      <c r="H40" s="60"/>
      <c r="I40" s="22">
        <f t="shared" si="1"/>
        <v>0</v>
      </c>
      <c r="J40" s="38">
        <f t="shared" si="2"/>
        <v>0</v>
      </c>
      <c r="K40" s="63">
        <f t="shared" si="3"/>
        <v>0</v>
      </c>
      <c r="L40" s="36">
        <f t="shared" si="4"/>
        <v>0</v>
      </c>
      <c r="M40" s="36">
        <f t="shared" si="5"/>
        <v>0</v>
      </c>
      <c r="N40" s="36">
        <f t="shared" si="6"/>
        <v>0</v>
      </c>
      <c r="O40" s="36">
        <f t="shared" si="7"/>
        <v>0</v>
      </c>
      <c r="P40" s="36">
        <f t="shared" si="8"/>
        <v>0</v>
      </c>
      <c r="Q40" s="36">
        <f t="shared" si="9"/>
        <v>0</v>
      </c>
      <c r="R40" s="36">
        <f t="shared" si="10"/>
        <v>0</v>
      </c>
      <c r="S40" s="36">
        <f t="shared" si="11"/>
        <v>0</v>
      </c>
      <c r="T40" s="36">
        <f t="shared" si="12"/>
        <v>0</v>
      </c>
      <c r="U40" s="36">
        <f t="shared" si="13"/>
        <v>0</v>
      </c>
      <c r="X40" s="36">
        <f>SUMIF(B40,"Scheidsrechter",Lijsten!$F$4)</f>
        <v>0</v>
      </c>
      <c r="Y40" s="36">
        <f>SUMIF(B40,"Waarnemer",Lijsten!$F$4)</f>
        <v>0</v>
      </c>
      <c r="Z40" s="36">
        <f>SUMIF(B40,"Sportkampen",Lijsten!$F$4)</f>
        <v>0</v>
      </c>
      <c r="AA40" s="36">
        <f>SUMIF(B40,"Lesgevers of Trainers",Lijsten!$F$4)</f>
        <v>0</v>
      </c>
      <c r="AB40" s="36">
        <f>SUMIF(B40,"Andere",Lijsten!$F$3)</f>
        <v>0</v>
      </c>
    </row>
    <row r="41" spans="1:28" x14ac:dyDescent="0.3">
      <c r="A41" s="56"/>
      <c r="B41" s="57" t="s">
        <v>31</v>
      </c>
      <c r="C41" s="62"/>
      <c r="D41" s="62"/>
      <c r="E41" s="57"/>
      <c r="F41" s="59">
        <v>0</v>
      </c>
      <c r="G41" s="60"/>
      <c r="H41" s="60"/>
      <c r="I41" s="22">
        <f t="shared" si="1"/>
        <v>0</v>
      </c>
      <c r="J41" s="38">
        <f t="shared" si="2"/>
        <v>0</v>
      </c>
      <c r="K41" s="63">
        <f t="shared" si="3"/>
        <v>0</v>
      </c>
      <c r="L41" s="36">
        <f t="shared" si="4"/>
        <v>0</v>
      </c>
      <c r="M41" s="36">
        <f t="shared" si="5"/>
        <v>0</v>
      </c>
      <c r="N41" s="36">
        <f t="shared" si="6"/>
        <v>0</v>
      </c>
      <c r="O41" s="36">
        <f t="shared" si="7"/>
        <v>0</v>
      </c>
      <c r="P41" s="36">
        <f t="shared" si="8"/>
        <v>0</v>
      </c>
      <c r="Q41" s="36">
        <f t="shared" si="9"/>
        <v>0</v>
      </c>
      <c r="R41" s="36">
        <f t="shared" si="10"/>
        <v>0</v>
      </c>
      <c r="S41" s="36">
        <f t="shared" si="11"/>
        <v>0</v>
      </c>
      <c r="T41" s="36">
        <f t="shared" si="12"/>
        <v>0</v>
      </c>
      <c r="U41" s="36">
        <f t="shared" si="13"/>
        <v>0</v>
      </c>
      <c r="X41" s="36">
        <f>SUMIF(B41,"Scheidsrechter",Lijsten!$F$4)</f>
        <v>0</v>
      </c>
      <c r="Y41" s="36">
        <f>SUMIF(B41,"Waarnemer",Lijsten!$F$4)</f>
        <v>0</v>
      </c>
      <c r="Z41" s="36">
        <f>SUMIF(B41,"Sportkampen",Lijsten!$F$4)</f>
        <v>0</v>
      </c>
      <c r="AA41" s="36">
        <f>SUMIF(B41,"Lesgevers of Trainers",Lijsten!$F$4)</f>
        <v>0</v>
      </c>
      <c r="AB41" s="36">
        <f>SUMIF(B41,"Andere",Lijsten!$F$3)</f>
        <v>0</v>
      </c>
    </row>
  </sheetData>
  <sheetProtection algorithmName="SHA-512" hashValue="Bw4nBGACwsYg/MhSJBc8wfxmkYUz1/eyNSdHEy5gAfQid9lcuTkKGoxTP3h5g6Fnbvd7+ZZsu/5oW2GqarLw8w==" saltValue="INBq6CWgbyuv9dXiunCLkg==" spinCount="100000" sheet="1" objects="1" scenarios="1"/>
  <protectedRanges>
    <protectedRange sqref="A10:F10 G10:H41 A11:D41" name="Gegevens"/>
    <protectedRange algorithmName="SHA-512" hashValue="xI2049zbCJKfu0GETLE+WWfaMLsBW2vj5OM2gfykE5ArHtGZzNNwvYhXICT9dXMNY495CaVpqHxD33ysI7J2Hg==" saltValue="qDhSGNSmhPxN24xf38BYJQ==" spinCount="100000" sqref="A10:K10" name="Titels"/>
  </protectedRanges>
  <mergeCells count="9">
    <mergeCell ref="B4:C4"/>
    <mergeCell ref="E4:F4"/>
    <mergeCell ref="B5:C5"/>
    <mergeCell ref="E5:F5"/>
    <mergeCell ref="A1:B1"/>
    <mergeCell ref="B2:C2"/>
    <mergeCell ref="E2:F2"/>
    <mergeCell ref="B3:C3"/>
    <mergeCell ref="E3:F3"/>
  </mergeCells>
  <conditionalFormatting sqref="B11:B41">
    <cfRule type="containsText" dxfId="1" priority="1" operator="containsText" text="Maak een keuze">
      <formula>NOT(ISERROR(SEARCH("Maak een keuze",B11)))</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Footer xml:space="preserve">&amp;CVlaamse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C431148-5655-418A-948B-8FCAD9C85532}">
          <x14:formula1>
            <xm:f>Lijsten!$D$1:$D$4</xm:f>
          </x14:formula1>
          <xm:sqref>I11:I41</xm:sqref>
        </x14:dataValidation>
        <x14:dataValidation type="list" allowBlank="1" showInputMessage="1" showErrorMessage="1" xr:uid="{3B6768C2-9ECE-4CBB-9264-454D3158784C}">
          <x14:formula1>
            <xm:f>Lijsten!$B$1:$B$6</xm:f>
          </x14:formula1>
          <xm:sqref>B11:B41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98F21-40D5-4A6B-8A44-BC5E0C076A08}">
  <sheetPr>
    <pageSetUpPr fitToPage="1"/>
  </sheetPr>
  <dimension ref="A1:AB41"/>
  <sheetViews>
    <sheetView view="pageBreakPreview" zoomScale="85" zoomScaleNormal="85" zoomScaleSheetLayoutView="85" zoomScalePageLayoutView="70" workbookViewId="0">
      <selection activeCell="A11" sqref="A11"/>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 min="12" max="13" width="12.33203125" style="36" customWidth="1"/>
    <col min="14" max="15" width="14" style="36" customWidth="1"/>
    <col min="16" max="21" width="12.33203125" style="36" customWidth="1"/>
    <col min="22" max="28" width="8.88671875" style="36"/>
  </cols>
  <sheetData>
    <row r="1" spans="1:28" ht="15" thickBot="1" x14ac:dyDescent="0.35">
      <c r="A1" s="113" t="s">
        <v>29</v>
      </c>
      <c r="B1" s="114"/>
      <c r="C1" s="17"/>
      <c r="D1" s="17"/>
      <c r="E1" s="17"/>
      <c r="F1" s="17"/>
      <c r="G1" s="17"/>
      <c r="H1" s="17"/>
      <c r="I1" s="11"/>
      <c r="J1" s="11"/>
      <c r="K1" s="12"/>
    </row>
    <row r="2" spans="1:28" ht="25.8" x14ac:dyDescent="0.5">
      <c r="A2" s="15"/>
      <c r="B2" s="115" t="str">
        <f>CONCATENATE('Personalia en overzicht'!D8," ",'Personalia en overzicht'!D9)</f>
        <v>naam voornaam</v>
      </c>
      <c r="C2" s="116"/>
      <c r="D2" s="40" t="s">
        <v>39</v>
      </c>
      <c r="E2" s="119" t="s">
        <v>26</v>
      </c>
      <c r="F2" s="120"/>
      <c r="G2" s="18"/>
      <c r="I2" s="73"/>
      <c r="J2" s="74"/>
      <c r="K2" s="74"/>
    </row>
    <row r="3" spans="1:28" x14ac:dyDescent="0.3">
      <c r="A3" s="1"/>
      <c r="B3" s="117" t="str">
        <f>'Personalia en overzicht'!D10</f>
        <v>Straat + nummer</v>
      </c>
      <c r="C3" s="118"/>
      <c r="D3" s="27" t="s">
        <v>38</v>
      </c>
      <c r="E3" s="109" t="str">
        <f>CONCATENATE(B$2,C$2,E$4,G$2)</f>
        <v>naam voornaam2024</v>
      </c>
      <c r="F3" s="110"/>
      <c r="G3" s="18"/>
      <c r="I3" s="75"/>
      <c r="J3" s="75"/>
      <c r="K3" s="76"/>
    </row>
    <row r="4" spans="1:28" x14ac:dyDescent="0.3">
      <c r="A4" s="1"/>
      <c r="B4" s="117" t="str">
        <f>CONCATENATE('Personalia en overzicht'!D11," ",'Personalia en overzicht'!D12)</f>
        <v>postcode gemeente</v>
      </c>
      <c r="C4" s="118"/>
      <c r="D4" s="27" t="s">
        <v>40</v>
      </c>
      <c r="E4" s="109">
        <f>'Personalia en overzicht'!D3</f>
        <v>2024</v>
      </c>
      <c r="F4" s="110"/>
      <c r="G4" s="18"/>
      <c r="I4" s="75"/>
      <c r="J4" s="75"/>
      <c r="K4" s="76"/>
    </row>
    <row r="5" spans="1:28" ht="15" thickBot="1" x14ac:dyDescent="0.35">
      <c r="A5" s="1"/>
      <c r="B5" s="111" t="str">
        <f>'Personalia en overzicht'!D14</f>
        <v>BEXX XXXX XXXX XXXX</v>
      </c>
      <c r="C5" s="112"/>
      <c r="D5" s="28" t="s">
        <v>48</v>
      </c>
      <c r="E5" s="107" t="str">
        <f>'Personalia en overzicht'!D16</f>
        <v>Verenigingswerker</v>
      </c>
      <c r="F5" s="108"/>
      <c r="G5" s="18"/>
      <c r="I5" s="75"/>
      <c r="J5" s="75"/>
      <c r="K5" s="76"/>
    </row>
    <row r="6" spans="1:28" x14ac:dyDescent="0.3">
      <c r="A6" s="1"/>
      <c r="G6" s="18"/>
      <c r="I6" s="75"/>
      <c r="J6" s="75"/>
      <c r="K6" s="76"/>
    </row>
    <row r="7" spans="1:28" ht="15" thickBot="1" x14ac:dyDescent="0.35">
      <c r="G7" s="18"/>
      <c r="H7" s="96" t="s">
        <v>85</v>
      </c>
      <c r="I7" s="122">
        <f>ROUND(M8,0)</f>
        <v>0</v>
      </c>
      <c r="J7" s="97"/>
      <c r="K7" s="76"/>
    </row>
    <row r="8" spans="1:28" ht="24" thickBot="1" x14ac:dyDescent="0.5">
      <c r="A8" s="1"/>
      <c r="E8" s="89" t="s">
        <v>80</v>
      </c>
      <c r="F8" s="85">
        <f>SUM(G11:H41)</f>
        <v>0</v>
      </c>
      <c r="G8" s="86"/>
      <c r="H8" s="87" t="s">
        <v>81</v>
      </c>
      <c r="I8" s="88">
        <f>I7*15</f>
        <v>0</v>
      </c>
      <c r="J8" s="77"/>
      <c r="K8" s="78"/>
      <c r="M8" s="121">
        <f>SUM(K11:K41)</f>
        <v>0</v>
      </c>
    </row>
    <row r="9" spans="1:28" ht="7.2" customHeight="1" thickBot="1" x14ac:dyDescent="0.35">
      <c r="A9" s="3"/>
      <c r="B9" s="4"/>
      <c r="C9" s="4"/>
      <c r="D9" s="4"/>
      <c r="E9" s="4"/>
      <c r="F9" s="4"/>
      <c r="G9" s="4"/>
      <c r="H9" s="4"/>
      <c r="I9" s="4"/>
      <c r="J9" s="4"/>
      <c r="K9" s="5"/>
    </row>
    <row r="10" spans="1:28" ht="62.4" customHeight="1" x14ac:dyDescent="0.3">
      <c r="A10" s="29" t="s">
        <v>0</v>
      </c>
      <c r="B10" s="31" t="s">
        <v>52</v>
      </c>
      <c r="C10" s="31" t="s">
        <v>36</v>
      </c>
      <c r="D10" s="31" t="s">
        <v>37</v>
      </c>
      <c r="E10" s="30" t="s">
        <v>1</v>
      </c>
      <c r="F10" s="31" t="s">
        <v>28</v>
      </c>
      <c r="G10" s="31" t="s">
        <v>49</v>
      </c>
      <c r="H10" s="31" t="s">
        <v>50</v>
      </c>
      <c r="I10" s="31" t="s">
        <v>35</v>
      </c>
      <c r="J10" s="31" t="s">
        <v>47</v>
      </c>
      <c r="K10" s="32" t="s">
        <v>55</v>
      </c>
      <c r="L10" s="37">
        <f>SUM(L11:L41)</f>
        <v>0</v>
      </c>
      <c r="M10" s="37">
        <f t="shared" ref="M10:U10" si="0">SUM(M11:M41)</f>
        <v>0</v>
      </c>
      <c r="N10" s="37">
        <f t="shared" si="0"/>
        <v>0</v>
      </c>
      <c r="O10" s="37">
        <f t="shared" si="0"/>
        <v>0</v>
      </c>
      <c r="P10" s="37">
        <f t="shared" si="0"/>
        <v>0</v>
      </c>
      <c r="Q10" s="37">
        <f t="shared" si="0"/>
        <v>0</v>
      </c>
      <c r="R10" s="37">
        <f t="shared" si="0"/>
        <v>0</v>
      </c>
      <c r="S10" s="37">
        <f t="shared" si="0"/>
        <v>0</v>
      </c>
      <c r="T10" s="37">
        <f t="shared" si="0"/>
        <v>0</v>
      </c>
      <c r="U10" s="37">
        <f t="shared" si="0"/>
        <v>0</v>
      </c>
    </row>
    <row r="11" spans="1:28" x14ac:dyDescent="0.3">
      <c r="A11" s="56"/>
      <c r="B11" s="57" t="s">
        <v>31</v>
      </c>
      <c r="C11" s="58"/>
      <c r="D11" s="58"/>
      <c r="E11" s="57"/>
      <c r="F11" s="59">
        <v>0</v>
      </c>
      <c r="G11" s="60"/>
      <c r="H11" s="60"/>
      <c r="I11" s="22">
        <f t="shared" ref="I11:I41" si="1">SUM(X11:AB11)</f>
        <v>0</v>
      </c>
      <c r="J11" s="38">
        <f>(G11+H11)*I11</f>
        <v>0</v>
      </c>
      <c r="K11" s="63">
        <f>F11/15</f>
        <v>0</v>
      </c>
      <c r="L11" s="36">
        <f>SUMIF(B11,"Scheidsrechter",K11)</f>
        <v>0</v>
      </c>
      <c r="M11" s="36">
        <f>SUMIF(B11,"Scheidsrechter",J11)</f>
        <v>0</v>
      </c>
      <c r="N11" s="36">
        <f>SUMIF(B11,"Waarnemer",K11)</f>
        <v>0</v>
      </c>
      <c r="O11" s="36">
        <f>SUMIF(B11,"Waarnemer",J11)</f>
        <v>0</v>
      </c>
      <c r="P11" s="36">
        <f>SUMIF(B11,"Sportkampen",K11)</f>
        <v>0</v>
      </c>
      <c r="Q11" s="36">
        <f>SUMIF(B11,"Sportkampen",J11)</f>
        <v>0</v>
      </c>
      <c r="R11" s="36">
        <f>SUMIF(B11,"Lesgevers of trainers",K11)</f>
        <v>0</v>
      </c>
      <c r="S11" s="36">
        <f>SUMIF(B11,"Lesgevers of trainers",J11)</f>
        <v>0</v>
      </c>
      <c r="T11" s="36">
        <f>SUMIF(B11,"Andere",K11)</f>
        <v>0</v>
      </c>
      <c r="U11" s="36">
        <f>SUMIF(B11,"Andere",J11)</f>
        <v>0</v>
      </c>
      <c r="X11" s="36">
        <f>SUMIF(B11,"Scheidsrechter",Lijsten!$F$4)</f>
        <v>0</v>
      </c>
      <c r="Y11" s="36">
        <f>SUMIF(B11,"Waarnemer",Lijsten!$F$4)</f>
        <v>0</v>
      </c>
      <c r="Z11" s="36">
        <f>SUMIF(B11,"Sportkampen",Lijsten!$F$4)</f>
        <v>0</v>
      </c>
      <c r="AA11" s="36">
        <f>SUMIF(B11,"Lesgevers of Trainers",Lijsten!$F$4)</f>
        <v>0</v>
      </c>
      <c r="AB11" s="36">
        <f>SUMIF(B11,"Andere",Lijsten!$F$3)</f>
        <v>0</v>
      </c>
    </row>
    <row r="12" spans="1:28" x14ac:dyDescent="0.3">
      <c r="A12" s="56"/>
      <c r="B12" s="57" t="s">
        <v>31</v>
      </c>
      <c r="C12" s="61"/>
      <c r="D12" s="58"/>
      <c r="E12" s="57"/>
      <c r="F12" s="59">
        <v>0</v>
      </c>
      <c r="G12" s="60"/>
      <c r="H12" s="60"/>
      <c r="I12" s="22">
        <f t="shared" si="1"/>
        <v>0</v>
      </c>
      <c r="J12" s="38">
        <f t="shared" ref="J12:J41" si="2">(G12+H12)*I12</f>
        <v>0</v>
      </c>
      <c r="K12" s="63">
        <f t="shared" ref="K12:K41" si="3">F12/15</f>
        <v>0</v>
      </c>
      <c r="L12" s="36">
        <f t="shared" ref="L12:L41" si="4">SUMIF(B12,"Scheidsrechter",K12)</f>
        <v>0</v>
      </c>
      <c r="M12" s="36">
        <f t="shared" ref="M12:M41" si="5">SUMIF(B12,"Scheidsrechter",J12)</f>
        <v>0</v>
      </c>
      <c r="N12" s="36">
        <f t="shared" ref="N12:N41" si="6">SUMIF(B12,"Waarnemer",K12)</f>
        <v>0</v>
      </c>
      <c r="O12" s="36">
        <f t="shared" ref="O12:O41" si="7">SUMIF(B12,"Waarnemer",J12)</f>
        <v>0</v>
      </c>
      <c r="P12" s="36">
        <f t="shared" ref="P12:P41" si="8">SUMIF(B12,"Sportkampen",K12)</f>
        <v>0</v>
      </c>
      <c r="Q12" s="36">
        <f t="shared" ref="Q12:Q41" si="9">SUMIF(B12,"Sportkampen",J12)</f>
        <v>0</v>
      </c>
      <c r="R12" s="36">
        <f t="shared" ref="R12:R41" si="10">SUMIF(B12,"Lesgevers of trainers",K12)</f>
        <v>0</v>
      </c>
      <c r="S12" s="36">
        <f t="shared" ref="S12:S41" si="11">SUMIF(B12,"Lesgevers of trainers",J12)</f>
        <v>0</v>
      </c>
      <c r="T12" s="36">
        <f t="shared" ref="T12:T41" si="12">SUMIF(B12,"Andere",K12)</f>
        <v>0</v>
      </c>
      <c r="U12" s="36">
        <f t="shared" ref="U12:U41" si="13">SUMIF(B12,"Andere",J12)</f>
        <v>0</v>
      </c>
      <c r="X12" s="36">
        <f>SUMIF(B12,"Scheidsrechter",Lijsten!$F$4)</f>
        <v>0</v>
      </c>
      <c r="Y12" s="36">
        <f>SUMIF(B12,"Waarnemer",Lijsten!$F$4)</f>
        <v>0</v>
      </c>
      <c r="Z12" s="36">
        <f>SUMIF(B12,"Sportkampen",Lijsten!$F$4)</f>
        <v>0</v>
      </c>
      <c r="AA12" s="36">
        <f>SUMIF(B12,"Lesgevers of Trainers",Lijsten!$F$4)</f>
        <v>0</v>
      </c>
      <c r="AB12" s="36">
        <f>SUMIF(B12,"Andere",Lijsten!$F$3)</f>
        <v>0</v>
      </c>
    </row>
    <row r="13" spans="1:28" x14ac:dyDescent="0.3">
      <c r="A13" s="56"/>
      <c r="B13" s="57" t="s">
        <v>31</v>
      </c>
      <c r="C13" s="61"/>
      <c r="D13" s="58"/>
      <c r="E13" s="57"/>
      <c r="F13" s="59">
        <v>0</v>
      </c>
      <c r="G13" s="60"/>
      <c r="H13" s="60"/>
      <c r="I13" s="22">
        <f t="shared" si="1"/>
        <v>0</v>
      </c>
      <c r="J13" s="38">
        <f t="shared" si="2"/>
        <v>0</v>
      </c>
      <c r="K13" s="63">
        <f t="shared" si="3"/>
        <v>0</v>
      </c>
      <c r="L13" s="36">
        <f t="shared" si="4"/>
        <v>0</v>
      </c>
      <c r="M13" s="36">
        <f t="shared" si="5"/>
        <v>0</v>
      </c>
      <c r="N13" s="36">
        <f t="shared" si="6"/>
        <v>0</v>
      </c>
      <c r="O13" s="36">
        <f t="shared" si="7"/>
        <v>0</v>
      </c>
      <c r="P13" s="36">
        <f t="shared" si="8"/>
        <v>0</v>
      </c>
      <c r="Q13" s="36">
        <f t="shared" si="9"/>
        <v>0</v>
      </c>
      <c r="R13" s="36">
        <f t="shared" si="10"/>
        <v>0</v>
      </c>
      <c r="S13" s="36">
        <f t="shared" si="11"/>
        <v>0</v>
      </c>
      <c r="T13" s="36">
        <f t="shared" si="12"/>
        <v>0</v>
      </c>
      <c r="U13" s="36">
        <f t="shared" si="13"/>
        <v>0</v>
      </c>
      <c r="X13" s="36">
        <f>SUMIF(B13,"Scheidsrechter",Lijsten!$F$4)</f>
        <v>0</v>
      </c>
      <c r="Y13" s="36">
        <f>SUMIF(B13,"Waarnemer",Lijsten!$F$4)</f>
        <v>0</v>
      </c>
      <c r="Z13" s="36">
        <f>SUMIF(B13,"Sportkampen",Lijsten!$F$4)</f>
        <v>0</v>
      </c>
      <c r="AA13" s="36">
        <f>SUMIF(B13,"Lesgevers of Trainers",Lijsten!$F$4)</f>
        <v>0</v>
      </c>
      <c r="AB13" s="36">
        <f>SUMIF(B13,"Andere",Lijsten!$F$3)</f>
        <v>0</v>
      </c>
    </row>
    <row r="14" spans="1:28" x14ac:dyDescent="0.3">
      <c r="A14" s="56"/>
      <c r="B14" s="57" t="s">
        <v>31</v>
      </c>
      <c r="C14" s="58"/>
      <c r="D14" s="58"/>
      <c r="E14" s="57"/>
      <c r="F14" s="59">
        <v>0</v>
      </c>
      <c r="G14" s="60"/>
      <c r="H14" s="60"/>
      <c r="I14" s="22">
        <f t="shared" si="1"/>
        <v>0</v>
      </c>
      <c r="J14" s="38">
        <f t="shared" si="2"/>
        <v>0</v>
      </c>
      <c r="K14" s="63">
        <f t="shared" si="3"/>
        <v>0</v>
      </c>
      <c r="L14" s="36">
        <f t="shared" si="4"/>
        <v>0</v>
      </c>
      <c r="M14" s="36">
        <f t="shared" si="5"/>
        <v>0</v>
      </c>
      <c r="N14" s="36">
        <f t="shared" si="6"/>
        <v>0</v>
      </c>
      <c r="O14" s="36">
        <f t="shared" si="7"/>
        <v>0</v>
      </c>
      <c r="P14" s="36">
        <f t="shared" si="8"/>
        <v>0</v>
      </c>
      <c r="Q14" s="36">
        <f t="shared" si="9"/>
        <v>0</v>
      </c>
      <c r="R14" s="36">
        <f t="shared" si="10"/>
        <v>0</v>
      </c>
      <c r="S14" s="36">
        <f t="shared" si="11"/>
        <v>0</v>
      </c>
      <c r="T14" s="36">
        <f t="shared" si="12"/>
        <v>0</v>
      </c>
      <c r="U14" s="36">
        <f t="shared" si="13"/>
        <v>0</v>
      </c>
      <c r="X14" s="36">
        <f>SUMIF(B14,"Scheidsrechter",Lijsten!$F$4)</f>
        <v>0</v>
      </c>
      <c r="Y14" s="36">
        <f>SUMIF(B14,"Waarnemer",Lijsten!$F$4)</f>
        <v>0</v>
      </c>
      <c r="Z14" s="36">
        <f>SUMIF(B14,"Sportkampen",Lijsten!$F$4)</f>
        <v>0</v>
      </c>
      <c r="AA14" s="36">
        <f>SUMIF(B14,"Lesgevers of Trainers",Lijsten!$F$4)</f>
        <v>0</v>
      </c>
      <c r="AB14" s="36">
        <f>SUMIF(B14,"Andere",Lijsten!$F$3)</f>
        <v>0</v>
      </c>
    </row>
    <row r="15" spans="1:28" x14ac:dyDescent="0.3">
      <c r="A15" s="56"/>
      <c r="B15" s="57" t="s">
        <v>31</v>
      </c>
      <c r="C15" s="61"/>
      <c r="D15" s="58"/>
      <c r="E15" s="57"/>
      <c r="F15" s="59">
        <v>0</v>
      </c>
      <c r="G15" s="60"/>
      <c r="H15" s="60"/>
      <c r="I15" s="22">
        <f t="shared" si="1"/>
        <v>0</v>
      </c>
      <c r="J15" s="38">
        <f t="shared" si="2"/>
        <v>0</v>
      </c>
      <c r="K15" s="63">
        <f t="shared" si="3"/>
        <v>0</v>
      </c>
      <c r="L15" s="36">
        <f t="shared" si="4"/>
        <v>0</v>
      </c>
      <c r="M15" s="36">
        <f t="shared" si="5"/>
        <v>0</v>
      </c>
      <c r="N15" s="36">
        <f t="shared" si="6"/>
        <v>0</v>
      </c>
      <c r="O15" s="36">
        <f t="shared" si="7"/>
        <v>0</v>
      </c>
      <c r="P15" s="36">
        <f t="shared" si="8"/>
        <v>0</v>
      </c>
      <c r="Q15" s="36">
        <f t="shared" si="9"/>
        <v>0</v>
      </c>
      <c r="R15" s="36">
        <f t="shared" si="10"/>
        <v>0</v>
      </c>
      <c r="S15" s="36">
        <f t="shared" si="11"/>
        <v>0</v>
      </c>
      <c r="T15" s="36">
        <f t="shared" si="12"/>
        <v>0</v>
      </c>
      <c r="U15" s="36">
        <f t="shared" si="13"/>
        <v>0</v>
      </c>
      <c r="X15" s="36">
        <f>SUMIF(B15,"Scheidsrechter",Lijsten!$F$4)</f>
        <v>0</v>
      </c>
      <c r="Y15" s="36">
        <f>SUMIF(B15,"Waarnemer",Lijsten!$F$4)</f>
        <v>0</v>
      </c>
      <c r="Z15" s="36">
        <f>SUMIF(B15,"Sportkampen",Lijsten!$F$4)</f>
        <v>0</v>
      </c>
      <c r="AA15" s="36">
        <f>SUMIF(B15,"Lesgevers of Trainers",Lijsten!$F$4)</f>
        <v>0</v>
      </c>
      <c r="AB15" s="36">
        <f>SUMIF(B15,"Andere",Lijsten!$F$3)</f>
        <v>0</v>
      </c>
    </row>
    <row r="16" spans="1:28" x14ac:dyDescent="0.3">
      <c r="A16" s="56"/>
      <c r="B16" s="57" t="s">
        <v>31</v>
      </c>
      <c r="C16" s="61"/>
      <c r="D16" s="58"/>
      <c r="E16" s="57"/>
      <c r="F16" s="59">
        <v>0</v>
      </c>
      <c r="G16" s="60"/>
      <c r="H16" s="60"/>
      <c r="I16" s="22">
        <f t="shared" si="1"/>
        <v>0</v>
      </c>
      <c r="J16" s="38">
        <f t="shared" si="2"/>
        <v>0</v>
      </c>
      <c r="K16" s="63">
        <f t="shared" si="3"/>
        <v>0</v>
      </c>
      <c r="L16" s="36">
        <f t="shared" si="4"/>
        <v>0</v>
      </c>
      <c r="M16" s="36">
        <f t="shared" si="5"/>
        <v>0</v>
      </c>
      <c r="N16" s="36">
        <f t="shared" si="6"/>
        <v>0</v>
      </c>
      <c r="O16" s="36">
        <f t="shared" si="7"/>
        <v>0</v>
      </c>
      <c r="P16" s="36">
        <f t="shared" si="8"/>
        <v>0</v>
      </c>
      <c r="Q16" s="36">
        <f t="shared" si="9"/>
        <v>0</v>
      </c>
      <c r="R16" s="36">
        <f t="shared" si="10"/>
        <v>0</v>
      </c>
      <c r="S16" s="36">
        <f t="shared" si="11"/>
        <v>0</v>
      </c>
      <c r="T16" s="36">
        <f t="shared" si="12"/>
        <v>0</v>
      </c>
      <c r="U16" s="36">
        <f t="shared" si="13"/>
        <v>0</v>
      </c>
      <c r="X16" s="36">
        <f>SUMIF(B16,"Scheidsrechter",Lijsten!$F$4)</f>
        <v>0</v>
      </c>
      <c r="Y16" s="36">
        <f>SUMIF(B16,"Waarnemer",Lijsten!$F$4)</f>
        <v>0</v>
      </c>
      <c r="Z16" s="36">
        <f>SUMIF(B16,"Sportkampen",Lijsten!$F$4)</f>
        <v>0</v>
      </c>
      <c r="AA16" s="36">
        <f>SUMIF(B16,"Lesgevers of Trainers",Lijsten!$F$4)</f>
        <v>0</v>
      </c>
      <c r="AB16" s="36">
        <f>SUMIF(B16,"Andere",Lijsten!$F$3)</f>
        <v>0</v>
      </c>
    </row>
    <row r="17" spans="1:28" x14ac:dyDescent="0.3">
      <c r="A17" s="56"/>
      <c r="B17" s="57" t="s">
        <v>31</v>
      </c>
      <c r="C17" s="61"/>
      <c r="D17" s="58"/>
      <c r="E17" s="57"/>
      <c r="F17" s="59">
        <v>0</v>
      </c>
      <c r="G17" s="60"/>
      <c r="H17" s="60"/>
      <c r="I17" s="22">
        <f t="shared" si="1"/>
        <v>0</v>
      </c>
      <c r="J17" s="38">
        <f t="shared" si="2"/>
        <v>0</v>
      </c>
      <c r="K17" s="63">
        <f t="shared" si="3"/>
        <v>0</v>
      </c>
      <c r="L17" s="36">
        <f t="shared" si="4"/>
        <v>0</v>
      </c>
      <c r="M17" s="36">
        <f t="shared" si="5"/>
        <v>0</v>
      </c>
      <c r="N17" s="36">
        <f t="shared" si="6"/>
        <v>0</v>
      </c>
      <c r="O17" s="36">
        <f t="shared" si="7"/>
        <v>0</v>
      </c>
      <c r="P17" s="36">
        <f t="shared" si="8"/>
        <v>0</v>
      </c>
      <c r="Q17" s="36">
        <f t="shared" si="9"/>
        <v>0</v>
      </c>
      <c r="R17" s="36">
        <f t="shared" si="10"/>
        <v>0</v>
      </c>
      <c r="S17" s="36">
        <f t="shared" si="11"/>
        <v>0</v>
      </c>
      <c r="T17" s="36">
        <f t="shared" si="12"/>
        <v>0</v>
      </c>
      <c r="U17" s="36">
        <f t="shared" si="13"/>
        <v>0</v>
      </c>
      <c r="X17" s="36">
        <f>SUMIF(B17,"Scheidsrechter",Lijsten!$F$4)</f>
        <v>0</v>
      </c>
      <c r="Y17" s="36">
        <f>SUMIF(B17,"Waarnemer",Lijsten!$F$4)</f>
        <v>0</v>
      </c>
      <c r="Z17" s="36">
        <f>SUMIF(B17,"Sportkampen",Lijsten!$F$4)</f>
        <v>0</v>
      </c>
      <c r="AA17" s="36">
        <f>SUMIF(B17,"Lesgevers of Trainers",Lijsten!$F$4)</f>
        <v>0</v>
      </c>
      <c r="AB17" s="36">
        <f>SUMIF(B17,"Andere",Lijsten!$F$3)</f>
        <v>0</v>
      </c>
    </row>
    <row r="18" spans="1:28" x14ac:dyDescent="0.3">
      <c r="A18" s="56"/>
      <c r="B18" s="57" t="s">
        <v>31</v>
      </c>
      <c r="C18" s="58"/>
      <c r="D18" s="58"/>
      <c r="E18" s="57"/>
      <c r="F18" s="59">
        <v>0</v>
      </c>
      <c r="G18" s="60"/>
      <c r="H18" s="60"/>
      <c r="I18" s="22">
        <f t="shared" si="1"/>
        <v>0</v>
      </c>
      <c r="J18" s="38">
        <f t="shared" si="2"/>
        <v>0</v>
      </c>
      <c r="K18" s="63">
        <f t="shared" si="3"/>
        <v>0</v>
      </c>
      <c r="L18" s="36">
        <f t="shared" si="4"/>
        <v>0</v>
      </c>
      <c r="M18" s="36">
        <f t="shared" si="5"/>
        <v>0</v>
      </c>
      <c r="N18" s="36">
        <f t="shared" si="6"/>
        <v>0</v>
      </c>
      <c r="O18" s="36">
        <f t="shared" si="7"/>
        <v>0</v>
      </c>
      <c r="P18" s="36">
        <f t="shared" si="8"/>
        <v>0</v>
      </c>
      <c r="Q18" s="36">
        <f t="shared" si="9"/>
        <v>0</v>
      </c>
      <c r="R18" s="36">
        <f t="shared" si="10"/>
        <v>0</v>
      </c>
      <c r="S18" s="36">
        <f t="shared" si="11"/>
        <v>0</v>
      </c>
      <c r="T18" s="36">
        <f t="shared" si="12"/>
        <v>0</v>
      </c>
      <c r="U18" s="36">
        <f t="shared" si="13"/>
        <v>0</v>
      </c>
      <c r="X18" s="36">
        <f>SUMIF(B18,"Scheidsrechter",Lijsten!$F$4)</f>
        <v>0</v>
      </c>
      <c r="Y18" s="36">
        <f>SUMIF(B18,"Waarnemer",Lijsten!$F$4)</f>
        <v>0</v>
      </c>
      <c r="Z18" s="36">
        <f>SUMIF(B18,"Sportkampen",Lijsten!$F$4)</f>
        <v>0</v>
      </c>
      <c r="AA18" s="36">
        <f>SUMIF(B18,"Lesgevers of Trainers",Lijsten!$F$4)</f>
        <v>0</v>
      </c>
      <c r="AB18" s="36">
        <f>SUMIF(B18,"Andere",Lijsten!$F$3)</f>
        <v>0</v>
      </c>
    </row>
    <row r="19" spans="1:28" x14ac:dyDescent="0.3">
      <c r="A19" s="56"/>
      <c r="B19" s="57" t="s">
        <v>31</v>
      </c>
      <c r="C19" s="61"/>
      <c r="D19" s="58"/>
      <c r="E19" s="57"/>
      <c r="F19" s="59">
        <v>0</v>
      </c>
      <c r="G19" s="60"/>
      <c r="H19" s="60"/>
      <c r="I19" s="22">
        <f t="shared" si="1"/>
        <v>0</v>
      </c>
      <c r="J19" s="38">
        <f t="shared" si="2"/>
        <v>0</v>
      </c>
      <c r="K19" s="63">
        <f t="shared" si="3"/>
        <v>0</v>
      </c>
      <c r="L19" s="36">
        <f t="shared" si="4"/>
        <v>0</v>
      </c>
      <c r="M19" s="36">
        <f t="shared" si="5"/>
        <v>0</v>
      </c>
      <c r="N19" s="36">
        <f t="shared" si="6"/>
        <v>0</v>
      </c>
      <c r="O19" s="36">
        <f t="shared" si="7"/>
        <v>0</v>
      </c>
      <c r="P19" s="36">
        <f t="shared" si="8"/>
        <v>0</v>
      </c>
      <c r="Q19" s="36">
        <f t="shared" si="9"/>
        <v>0</v>
      </c>
      <c r="R19" s="36">
        <f t="shared" si="10"/>
        <v>0</v>
      </c>
      <c r="S19" s="36">
        <f t="shared" si="11"/>
        <v>0</v>
      </c>
      <c r="T19" s="36">
        <f t="shared" si="12"/>
        <v>0</v>
      </c>
      <c r="U19" s="36">
        <f t="shared" si="13"/>
        <v>0</v>
      </c>
      <c r="X19" s="36">
        <f>SUMIF(B19,"Scheidsrechter",Lijsten!$F$4)</f>
        <v>0</v>
      </c>
      <c r="Y19" s="36">
        <f>SUMIF(B19,"Waarnemer",Lijsten!$F$4)</f>
        <v>0</v>
      </c>
      <c r="Z19" s="36">
        <f>SUMIF(B19,"Sportkampen",Lijsten!$F$4)</f>
        <v>0</v>
      </c>
      <c r="AA19" s="36">
        <f>SUMIF(B19,"Lesgevers of Trainers",Lijsten!$F$4)</f>
        <v>0</v>
      </c>
      <c r="AB19" s="36">
        <f>SUMIF(B19,"Andere",Lijsten!$F$3)</f>
        <v>0</v>
      </c>
    </row>
    <row r="20" spans="1:28" x14ac:dyDescent="0.3">
      <c r="A20" s="56"/>
      <c r="B20" s="57" t="s">
        <v>31</v>
      </c>
      <c r="C20" s="61"/>
      <c r="D20" s="58"/>
      <c r="E20" s="57"/>
      <c r="F20" s="59">
        <v>0</v>
      </c>
      <c r="G20" s="60"/>
      <c r="H20" s="60"/>
      <c r="I20" s="22">
        <f t="shared" si="1"/>
        <v>0</v>
      </c>
      <c r="J20" s="38">
        <f t="shared" si="2"/>
        <v>0</v>
      </c>
      <c r="K20" s="63">
        <f t="shared" si="3"/>
        <v>0</v>
      </c>
      <c r="L20" s="36">
        <f t="shared" si="4"/>
        <v>0</v>
      </c>
      <c r="M20" s="36">
        <f t="shared" si="5"/>
        <v>0</v>
      </c>
      <c r="N20" s="36">
        <f t="shared" si="6"/>
        <v>0</v>
      </c>
      <c r="O20" s="36">
        <f t="shared" si="7"/>
        <v>0</v>
      </c>
      <c r="P20" s="36">
        <f t="shared" si="8"/>
        <v>0</v>
      </c>
      <c r="Q20" s="36">
        <f t="shared" si="9"/>
        <v>0</v>
      </c>
      <c r="R20" s="36">
        <f t="shared" si="10"/>
        <v>0</v>
      </c>
      <c r="S20" s="36">
        <f t="shared" si="11"/>
        <v>0</v>
      </c>
      <c r="T20" s="36">
        <f t="shared" si="12"/>
        <v>0</v>
      </c>
      <c r="U20" s="36">
        <f t="shared" si="13"/>
        <v>0</v>
      </c>
      <c r="X20" s="36">
        <f>SUMIF(B20,"Scheidsrechter",Lijsten!$F$4)</f>
        <v>0</v>
      </c>
      <c r="Y20" s="36">
        <f>SUMIF(B20,"Waarnemer",Lijsten!$F$4)</f>
        <v>0</v>
      </c>
      <c r="Z20" s="36">
        <f>SUMIF(B20,"Sportkampen",Lijsten!$F$4)</f>
        <v>0</v>
      </c>
      <c r="AA20" s="36">
        <f>SUMIF(B20,"Lesgevers of Trainers",Lijsten!$F$4)</f>
        <v>0</v>
      </c>
      <c r="AB20" s="36">
        <f>SUMIF(B20,"Andere",Lijsten!$F$3)</f>
        <v>0</v>
      </c>
    </row>
    <row r="21" spans="1:28" x14ac:dyDescent="0.3">
      <c r="A21" s="56"/>
      <c r="B21" s="57" t="s">
        <v>31</v>
      </c>
      <c r="C21" s="61"/>
      <c r="D21" s="58"/>
      <c r="E21" s="57"/>
      <c r="F21" s="59">
        <v>0</v>
      </c>
      <c r="G21" s="60"/>
      <c r="H21" s="60"/>
      <c r="I21" s="22">
        <f t="shared" si="1"/>
        <v>0</v>
      </c>
      <c r="J21" s="38">
        <f t="shared" si="2"/>
        <v>0</v>
      </c>
      <c r="K21" s="63">
        <f t="shared" si="3"/>
        <v>0</v>
      </c>
      <c r="L21" s="36">
        <f t="shared" si="4"/>
        <v>0</v>
      </c>
      <c r="M21" s="36">
        <f t="shared" si="5"/>
        <v>0</v>
      </c>
      <c r="N21" s="36">
        <f t="shared" si="6"/>
        <v>0</v>
      </c>
      <c r="O21" s="36">
        <f t="shared" si="7"/>
        <v>0</v>
      </c>
      <c r="P21" s="36">
        <f t="shared" si="8"/>
        <v>0</v>
      </c>
      <c r="Q21" s="36">
        <f t="shared" si="9"/>
        <v>0</v>
      </c>
      <c r="R21" s="36">
        <f t="shared" si="10"/>
        <v>0</v>
      </c>
      <c r="S21" s="36">
        <f t="shared" si="11"/>
        <v>0</v>
      </c>
      <c r="T21" s="36">
        <f t="shared" si="12"/>
        <v>0</v>
      </c>
      <c r="U21" s="36">
        <f t="shared" si="13"/>
        <v>0</v>
      </c>
      <c r="X21" s="36">
        <f>SUMIF(B21,"Scheidsrechter",Lijsten!$F$4)</f>
        <v>0</v>
      </c>
      <c r="Y21" s="36">
        <f>SUMIF(B21,"Waarnemer",Lijsten!$F$4)</f>
        <v>0</v>
      </c>
      <c r="Z21" s="36">
        <f>SUMIF(B21,"Sportkampen",Lijsten!$F$4)</f>
        <v>0</v>
      </c>
      <c r="AA21" s="36">
        <f>SUMIF(B21,"Lesgevers of Trainers",Lijsten!$F$4)</f>
        <v>0</v>
      </c>
      <c r="AB21" s="36">
        <f>SUMIF(B21,"Andere",Lijsten!$F$3)</f>
        <v>0</v>
      </c>
    </row>
    <row r="22" spans="1:28" x14ac:dyDescent="0.3">
      <c r="A22" s="56"/>
      <c r="B22" s="57" t="s">
        <v>31</v>
      </c>
      <c r="C22" s="61"/>
      <c r="D22" s="58"/>
      <c r="E22" s="57"/>
      <c r="F22" s="59">
        <v>0</v>
      </c>
      <c r="G22" s="60"/>
      <c r="H22" s="60"/>
      <c r="I22" s="22">
        <f t="shared" si="1"/>
        <v>0</v>
      </c>
      <c r="J22" s="38">
        <f t="shared" si="2"/>
        <v>0</v>
      </c>
      <c r="K22" s="63">
        <f t="shared" si="3"/>
        <v>0</v>
      </c>
      <c r="L22" s="36">
        <f t="shared" si="4"/>
        <v>0</v>
      </c>
      <c r="M22" s="36">
        <f t="shared" si="5"/>
        <v>0</v>
      </c>
      <c r="N22" s="36">
        <f t="shared" si="6"/>
        <v>0</v>
      </c>
      <c r="O22" s="36">
        <f t="shared" si="7"/>
        <v>0</v>
      </c>
      <c r="P22" s="36">
        <f t="shared" si="8"/>
        <v>0</v>
      </c>
      <c r="Q22" s="36">
        <f t="shared" si="9"/>
        <v>0</v>
      </c>
      <c r="R22" s="36">
        <f t="shared" si="10"/>
        <v>0</v>
      </c>
      <c r="S22" s="36">
        <f t="shared" si="11"/>
        <v>0</v>
      </c>
      <c r="T22" s="36">
        <f t="shared" si="12"/>
        <v>0</v>
      </c>
      <c r="U22" s="36">
        <f t="shared" si="13"/>
        <v>0</v>
      </c>
      <c r="X22" s="36">
        <f>SUMIF(B22,"Scheidsrechter",Lijsten!$F$4)</f>
        <v>0</v>
      </c>
      <c r="Y22" s="36">
        <f>SUMIF(B22,"Waarnemer",Lijsten!$F$4)</f>
        <v>0</v>
      </c>
      <c r="Z22" s="36">
        <f>SUMIF(B22,"Sportkampen",Lijsten!$F$4)</f>
        <v>0</v>
      </c>
      <c r="AA22" s="36">
        <f>SUMIF(B22,"Lesgevers of Trainers",Lijsten!$F$4)</f>
        <v>0</v>
      </c>
      <c r="AB22" s="36">
        <f>SUMIF(B22,"Andere",Lijsten!$F$3)</f>
        <v>0</v>
      </c>
    </row>
    <row r="23" spans="1:28" x14ac:dyDescent="0.3">
      <c r="A23" s="56"/>
      <c r="B23" s="57" t="s">
        <v>31</v>
      </c>
      <c r="C23" s="61"/>
      <c r="D23" s="58"/>
      <c r="E23" s="57"/>
      <c r="F23" s="59">
        <v>0</v>
      </c>
      <c r="G23" s="60"/>
      <c r="H23" s="60"/>
      <c r="I23" s="22">
        <f t="shared" si="1"/>
        <v>0</v>
      </c>
      <c r="J23" s="38">
        <f t="shared" si="2"/>
        <v>0</v>
      </c>
      <c r="K23" s="63">
        <f t="shared" si="3"/>
        <v>0</v>
      </c>
      <c r="L23" s="36">
        <f t="shared" si="4"/>
        <v>0</v>
      </c>
      <c r="M23" s="36">
        <f t="shared" si="5"/>
        <v>0</v>
      </c>
      <c r="N23" s="36">
        <f t="shared" si="6"/>
        <v>0</v>
      </c>
      <c r="O23" s="36">
        <f t="shared" si="7"/>
        <v>0</v>
      </c>
      <c r="P23" s="36">
        <f t="shared" si="8"/>
        <v>0</v>
      </c>
      <c r="Q23" s="36">
        <f t="shared" si="9"/>
        <v>0</v>
      </c>
      <c r="R23" s="36">
        <f t="shared" si="10"/>
        <v>0</v>
      </c>
      <c r="S23" s="36">
        <f t="shared" si="11"/>
        <v>0</v>
      </c>
      <c r="T23" s="36">
        <f t="shared" si="12"/>
        <v>0</v>
      </c>
      <c r="U23" s="36">
        <f t="shared" si="13"/>
        <v>0</v>
      </c>
      <c r="X23" s="36">
        <f>SUMIF(B23,"Scheidsrechter",Lijsten!$F$4)</f>
        <v>0</v>
      </c>
      <c r="Y23" s="36">
        <f>SUMIF(B23,"Waarnemer",Lijsten!$F$4)</f>
        <v>0</v>
      </c>
      <c r="Z23" s="36">
        <f>SUMIF(B23,"Sportkampen",Lijsten!$F$4)</f>
        <v>0</v>
      </c>
      <c r="AA23" s="36">
        <f>SUMIF(B23,"Lesgevers of Trainers",Lijsten!$F$4)</f>
        <v>0</v>
      </c>
      <c r="AB23" s="36">
        <f>SUMIF(B23,"Andere",Lijsten!$F$3)</f>
        <v>0</v>
      </c>
    </row>
    <row r="24" spans="1:28" x14ac:dyDescent="0.3">
      <c r="A24" s="56"/>
      <c r="B24" s="57" t="s">
        <v>31</v>
      </c>
      <c r="C24" s="61"/>
      <c r="D24" s="58"/>
      <c r="E24" s="57"/>
      <c r="F24" s="59">
        <v>0</v>
      </c>
      <c r="G24" s="60"/>
      <c r="H24" s="60"/>
      <c r="I24" s="22">
        <f t="shared" si="1"/>
        <v>0</v>
      </c>
      <c r="J24" s="38">
        <f t="shared" si="2"/>
        <v>0</v>
      </c>
      <c r="K24" s="63">
        <f t="shared" si="3"/>
        <v>0</v>
      </c>
      <c r="L24" s="36">
        <f t="shared" si="4"/>
        <v>0</v>
      </c>
      <c r="M24" s="36">
        <f t="shared" si="5"/>
        <v>0</v>
      </c>
      <c r="N24" s="36">
        <f t="shared" si="6"/>
        <v>0</v>
      </c>
      <c r="O24" s="36">
        <f t="shared" si="7"/>
        <v>0</v>
      </c>
      <c r="P24" s="36">
        <f t="shared" si="8"/>
        <v>0</v>
      </c>
      <c r="Q24" s="36">
        <f t="shared" si="9"/>
        <v>0</v>
      </c>
      <c r="R24" s="36">
        <f t="shared" si="10"/>
        <v>0</v>
      </c>
      <c r="S24" s="36">
        <f t="shared" si="11"/>
        <v>0</v>
      </c>
      <c r="T24" s="36">
        <f t="shared" si="12"/>
        <v>0</v>
      </c>
      <c r="U24" s="36">
        <f t="shared" si="13"/>
        <v>0</v>
      </c>
      <c r="X24" s="36">
        <f>SUMIF(B24,"Scheidsrechter",Lijsten!$F$4)</f>
        <v>0</v>
      </c>
      <c r="Y24" s="36">
        <f>SUMIF(B24,"Waarnemer",Lijsten!$F$4)</f>
        <v>0</v>
      </c>
      <c r="Z24" s="36">
        <f>SUMIF(B24,"Sportkampen",Lijsten!$F$4)</f>
        <v>0</v>
      </c>
      <c r="AA24" s="36">
        <f>SUMIF(B24,"Lesgevers of Trainers",Lijsten!$F$4)</f>
        <v>0</v>
      </c>
      <c r="AB24" s="36">
        <f>SUMIF(B24,"Andere",Lijsten!$F$3)</f>
        <v>0</v>
      </c>
    </row>
    <row r="25" spans="1:28" x14ac:dyDescent="0.3">
      <c r="A25" s="56"/>
      <c r="B25" s="57" t="s">
        <v>31</v>
      </c>
      <c r="C25" s="61"/>
      <c r="D25" s="58"/>
      <c r="E25" s="57"/>
      <c r="F25" s="59">
        <v>0</v>
      </c>
      <c r="G25" s="60"/>
      <c r="H25" s="60"/>
      <c r="I25" s="22">
        <f t="shared" si="1"/>
        <v>0</v>
      </c>
      <c r="J25" s="38">
        <f t="shared" si="2"/>
        <v>0</v>
      </c>
      <c r="K25" s="63">
        <f t="shared" si="3"/>
        <v>0</v>
      </c>
      <c r="L25" s="36">
        <f t="shared" si="4"/>
        <v>0</v>
      </c>
      <c r="M25" s="36">
        <f t="shared" si="5"/>
        <v>0</v>
      </c>
      <c r="N25" s="36">
        <f t="shared" si="6"/>
        <v>0</v>
      </c>
      <c r="O25" s="36">
        <f t="shared" si="7"/>
        <v>0</v>
      </c>
      <c r="P25" s="36">
        <f t="shared" si="8"/>
        <v>0</v>
      </c>
      <c r="Q25" s="36">
        <f t="shared" si="9"/>
        <v>0</v>
      </c>
      <c r="R25" s="36">
        <f t="shared" si="10"/>
        <v>0</v>
      </c>
      <c r="S25" s="36">
        <f t="shared" si="11"/>
        <v>0</v>
      </c>
      <c r="T25" s="36">
        <f t="shared" si="12"/>
        <v>0</v>
      </c>
      <c r="U25" s="36">
        <f t="shared" si="13"/>
        <v>0</v>
      </c>
      <c r="X25" s="36">
        <f>SUMIF(B25,"Scheidsrechter",Lijsten!$F$4)</f>
        <v>0</v>
      </c>
      <c r="Y25" s="36">
        <f>SUMIF(B25,"Waarnemer",Lijsten!$F$4)</f>
        <v>0</v>
      </c>
      <c r="Z25" s="36">
        <f>SUMIF(B25,"Sportkampen",Lijsten!$F$4)</f>
        <v>0</v>
      </c>
      <c r="AA25" s="36">
        <f>SUMIF(B25,"Lesgevers of Trainers",Lijsten!$F$4)</f>
        <v>0</v>
      </c>
      <c r="AB25" s="36">
        <f>SUMIF(B25,"Andere",Lijsten!$F$3)</f>
        <v>0</v>
      </c>
    </row>
    <row r="26" spans="1:28" x14ac:dyDescent="0.3">
      <c r="A26" s="56"/>
      <c r="B26" s="57" t="s">
        <v>31</v>
      </c>
      <c r="C26" s="58"/>
      <c r="D26" s="58"/>
      <c r="E26" s="57"/>
      <c r="F26" s="59">
        <v>0</v>
      </c>
      <c r="G26" s="60"/>
      <c r="H26" s="60"/>
      <c r="I26" s="22">
        <f t="shared" si="1"/>
        <v>0</v>
      </c>
      <c r="J26" s="38">
        <f t="shared" si="2"/>
        <v>0</v>
      </c>
      <c r="K26" s="63">
        <f t="shared" si="3"/>
        <v>0</v>
      </c>
      <c r="L26" s="36">
        <f t="shared" si="4"/>
        <v>0</v>
      </c>
      <c r="M26" s="36">
        <f t="shared" si="5"/>
        <v>0</v>
      </c>
      <c r="N26" s="36">
        <f t="shared" si="6"/>
        <v>0</v>
      </c>
      <c r="O26" s="36">
        <f t="shared" si="7"/>
        <v>0</v>
      </c>
      <c r="P26" s="36">
        <f t="shared" si="8"/>
        <v>0</v>
      </c>
      <c r="Q26" s="36">
        <f t="shared" si="9"/>
        <v>0</v>
      </c>
      <c r="R26" s="36">
        <f t="shared" si="10"/>
        <v>0</v>
      </c>
      <c r="S26" s="36">
        <f t="shared" si="11"/>
        <v>0</v>
      </c>
      <c r="T26" s="36">
        <f t="shared" si="12"/>
        <v>0</v>
      </c>
      <c r="U26" s="36">
        <f t="shared" si="13"/>
        <v>0</v>
      </c>
      <c r="X26" s="36">
        <f>SUMIF(B26,"Scheidsrechter",Lijsten!$F$4)</f>
        <v>0</v>
      </c>
      <c r="Y26" s="36">
        <f>SUMIF(B26,"Waarnemer",Lijsten!$F$4)</f>
        <v>0</v>
      </c>
      <c r="Z26" s="36">
        <f>SUMIF(B26,"Sportkampen",Lijsten!$F$4)</f>
        <v>0</v>
      </c>
      <c r="AA26" s="36">
        <f>SUMIF(B26,"Lesgevers of Trainers",Lijsten!$F$4)</f>
        <v>0</v>
      </c>
      <c r="AB26" s="36">
        <f>SUMIF(B26,"Andere",Lijsten!$F$3)</f>
        <v>0</v>
      </c>
    </row>
    <row r="27" spans="1:28" x14ac:dyDescent="0.3">
      <c r="A27" s="56"/>
      <c r="B27" s="57" t="s">
        <v>31</v>
      </c>
      <c r="C27" s="61"/>
      <c r="D27" s="58"/>
      <c r="E27" s="57"/>
      <c r="F27" s="59">
        <v>0</v>
      </c>
      <c r="G27" s="60"/>
      <c r="H27" s="60"/>
      <c r="I27" s="22">
        <f t="shared" si="1"/>
        <v>0</v>
      </c>
      <c r="J27" s="38">
        <f t="shared" si="2"/>
        <v>0</v>
      </c>
      <c r="K27" s="63">
        <f t="shared" si="3"/>
        <v>0</v>
      </c>
      <c r="L27" s="36">
        <f t="shared" si="4"/>
        <v>0</v>
      </c>
      <c r="M27" s="36">
        <f t="shared" si="5"/>
        <v>0</v>
      </c>
      <c r="N27" s="36">
        <f t="shared" si="6"/>
        <v>0</v>
      </c>
      <c r="O27" s="36">
        <f t="shared" si="7"/>
        <v>0</v>
      </c>
      <c r="P27" s="36">
        <f t="shared" si="8"/>
        <v>0</v>
      </c>
      <c r="Q27" s="36">
        <f t="shared" si="9"/>
        <v>0</v>
      </c>
      <c r="R27" s="36">
        <f t="shared" si="10"/>
        <v>0</v>
      </c>
      <c r="S27" s="36">
        <f t="shared" si="11"/>
        <v>0</v>
      </c>
      <c r="T27" s="36">
        <f t="shared" si="12"/>
        <v>0</v>
      </c>
      <c r="U27" s="36">
        <f t="shared" si="13"/>
        <v>0</v>
      </c>
      <c r="X27" s="36">
        <f>SUMIF(B27,"Scheidsrechter",Lijsten!$F$4)</f>
        <v>0</v>
      </c>
      <c r="Y27" s="36">
        <f>SUMIF(B27,"Waarnemer",Lijsten!$F$4)</f>
        <v>0</v>
      </c>
      <c r="Z27" s="36">
        <f>SUMIF(B27,"Sportkampen",Lijsten!$F$4)</f>
        <v>0</v>
      </c>
      <c r="AA27" s="36">
        <f>SUMIF(B27,"Lesgevers of Trainers",Lijsten!$F$4)</f>
        <v>0</v>
      </c>
      <c r="AB27" s="36">
        <f>SUMIF(B27,"Andere",Lijsten!$F$3)</f>
        <v>0</v>
      </c>
    </row>
    <row r="28" spans="1:28" x14ac:dyDescent="0.3">
      <c r="A28" s="56"/>
      <c r="B28" s="57" t="s">
        <v>31</v>
      </c>
      <c r="C28" s="61"/>
      <c r="D28" s="58"/>
      <c r="E28" s="57"/>
      <c r="F28" s="59">
        <v>0</v>
      </c>
      <c r="G28" s="60"/>
      <c r="H28" s="60"/>
      <c r="I28" s="22">
        <f t="shared" si="1"/>
        <v>0</v>
      </c>
      <c r="J28" s="38">
        <f t="shared" si="2"/>
        <v>0</v>
      </c>
      <c r="K28" s="63">
        <f t="shared" si="3"/>
        <v>0</v>
      </c>
      <c r="L28" s="36">
        <f t="shared" si="4"/>
        <v>0</v>
      </c>
      <c r="M28" s="36">
        <f t="shared" si="5"/>
        <v>0</v>
      </c>
      <c r="N28" s="36">
        <f t="shared" si="6"/>
        <v>0</v>
      </c>
      <c r="O28" s="36">
        <f t="shared" si="7"/>
        <v>0</v>
      </c>
      <c r="P28" s="36">
        <f t="shared" si="8"/>
        <v>0</v>
      </c>
      <c r="Q28" s="36">
        <f t="shared" si="9"/>
        <v>0</v>
      </c>
      <c r="R28" s="36">
        <f t="shared" si="10"/>
        <v>0</v>
      </c>
      <c r="S28" s="36">
        <f t="shared" si="11"/>
        <v>0</v>
      </c>
      <c r="T28" s="36">
        <f t="shared" si="12"/>
        <v>0</v>
      </c>
      <c r="U28" s="36">
        <f t="shared" si="13"/>
        <v>0</v>
      </c>
      <c r="X28" s="36">
        <f>SUMIF(B28,"Scheidsrechter",Lijsten!$F$4)</f>
        <v>0</v>
      </c>
      <c r="Y28" s="36">
        <f>SUMIF(B28,"Waarnemer",Lijsten!$F$4)</f>
        <v>0</v>
      </c>
      <c r="Z28" s="36">
        <f>SUMIF(B28,"Sportkampen",Lijsten!$F$4)</f>
        <v>0</v>
      </c>
      <c r="AA28" s="36">
        <f>SUMIF(B28,"Lesgevers of Trainers",Lijsten!$F$4)</f>
        <v>0</v>
      </c>
      <c r="AB28" s="36">
        <f>SUMIF(B28,"Andere",Lijsten!$F$3)</f>
        <v>0</v>
      </c>
    </row>
    <row r="29" spans="1:28" ht="13.8" customHeight="1" x14ac:dyDescent="0.3">
      <c r="A29" s="56"/>
      <c r="B29" s="57" t="s">
        <v>31</v>
      </c>
      <c r="C29" s="61"/>
      <c r="D29" s="58"/>
      <c r="E29" s="57"/>
      <c r="F29" s="59">
        <v>0</v>
      </c>
      <c r="G29" s="60"/>
      <c r="H29" s="60"/>
      <c r="I29" s="22">
        <f t="shared" si="1"/>
        <v>0</v>
      </c>
      <c r="J29" s="38">
        <f t="shared" si="2"/>
        <v>0</v>
      </c>
      <c r="K29" s="63">
        <f t="shared" si="3"/>
        <v>0</v>
      </c>
      <c r="L29" s="36">
        <f t="shared" si="4"/>
        <v>0</v>
      </c>
      <c r="M29" s="36">
        <f t="shared" si="5"/>
        <v>0</v>
      </c>
      <c r="N29" s="36">
        <f t="shared" si="6"/>
        <v>0</v>
      </c>
      <c r="O29" s="36">
        <f t="shared" si="7"/>
        <v>0</v>
      </c>
      <c r="P29" s="36">
        <f t="shared" si="8"/>
        <v>0</v>
      </c>
      <c r="Q29" s="36">
        <f t="shared" si="9"/>
        <v>0</v>
      </c>
      <c r="R29" s="36">
        <f t="shared" si="10"/>
        <v>0</v>
      </c>
      <c r="S29" s="36">
        <f t="shared" si="11"/>
        <v>0</v>
      </c>
      <c r="T29" s="36">
        <f t="shared" si="12"/>
        <v>0</v>
      </c>
      <c r="U29" s="36">
        <f t="shared" si="13"/>
        <v>0</v>
      </c>
      <c r="X29" s="36">
        <f>SUMIF(B29,"Scheidsrechter",Lijsten!$F$4)</f>
        <v>0</v>
      </c>
      <c r="Y29" s="36">
        <f>SUMIF(B29,"Waarnemer",Lijsten!$F$4)</f>
        <v>0</v>
      </c>
      <c r="Z29" s="36">
        <f>SUMIF(B29,"Sportkampen",Lijsten!$F$4)</f>
        <v>0</v>
      </c>
      <c r="AA29" s="36">
        <f>SUMIF(B29,"Lesgevers of Trainers",Lijsten!$F$4)</f>
        <v>0</v>
      </c>
      <c r="AB29" s="36">
        <f>SUMIF(B29,"Andere",Lijsten!$F$3)</f>
        <v>0</v>
      </c>
    </row>
    <row r="30" spans="1:28" x14ac:dyDescent="0.3">
      <c r="A30" s="56"/>
      <c r="B30" s="57" t="s">
        <v>31</v>
      </c>
      <c r="C30" s="58"/>
      <c r="D30" s="58"/>
      <c r="E30" s="57"/>
      <c r="F30" s="59">
        <v>0</v>
      </c>
      <c r="G30" s="60"/>
      <c r="H30" s="60"/>
      <c r="I30" s="22">
        <f t="shared" si="1"/>
        <v>0</v>
      </c>
      <c r="J30" s="38">
        <f t="shared" si="2"/>
        <v>0</v>
      </c>
      <c r="K30" s="63">
        <f t="shared" si="3"/>
        <v>0</v>
      </c>
      <c r="L30" s="36">
        <f t="shared" si="4"/>
        <v>0</v>
      </c>
      <c r="M30" s="36">
        <f t="shared" si="5"/>
        <v>0</v>
      </c>
      <c r="N30" s="36">
        <f t="shared" si="6"/>
        <v>0</v>
      </c>
      <c r="O30" s="36">
        <f t="shared" si="7"/>
        <v>0</v>
      </c>
      <c r="P30" s="36">
        <f t="shared" si="8"/>
        <v>0</v>
      </c>
      <c r="Q30" s="36">
        <f t="shared" si="9"/>
        <v>0</v>
      </c>
      <c r="R30" s="36">
        <f t="shared" si="10"/>
        <v>0</v>
      </c>
      <c r="S30" s="36">
        <f t="shared" si="11"/>
        <v>0</v>
      </c>
      <c r="T30" s="36">
        <f t="shared" si="12"/>
        <v>0</v>
      </c>
      <c r="U30" s="36">
        <f t="shared" si="13"/>
        <v>0</v>
      </c>
      <c r="X30" s="36">
        <f>SUMIF(B30,"Scheidsrechter",Lijsten!$F$4)</f>
        <v>0</v>
      </c>
      <c r="Y30" s="36">
        <f>SUMIF(B30,"Waarnemer",Lijsten!$F$4)</f>
        <v>0</v>
      </c>
      <c r="Z30" s="36">
        <f>SUMIF(B30,"Sportkampen",Lijsten!$F$4)</f>
        <v>0</v>
      </c>
      <c r="AA30" s="36">
        <f>SUMIF(B30,"Lesgevers of Trainers",Lijsten!$F$4)</f>
        <v>0</v>
      </c>
      <c r="AB30" s="36">
        <f>SUMIF(B30,"Andere",Lijsten!$F$3)</f>
        <v>0</v>
      </c>
    </row>
    <row r="31" spans="1:28" x14ac:dyDescent="0.3">
      <c r="A31" s="56"/>
      <c r="B31" s="57" t="s">
        <v>31</v>
      </c>
      <c r="C31" s="61"/>
      <c r="D31" s="58"/>
      <c r="E31" s="57"/>
      <c r="F31" s="59">
        <v>0</v>
      </c>
      <c r="G31" s="60"/>
      <c r="H31" s="60"/>
      <c r="I31" s="22">
        <f t="shared" si="1"/>
        <v>0</v>
      </c>
      <c r="J31" s="38">
        <f t="shared" si="2"/>
        <v>0</v>
      </c>
      <c r="K31" s="63">
        <f t="shared" si="3"/>
        <v>0</v>
      </c>
      <c r="L31" s="36">
        <f t="shared" si="4"/>
        <v>0</v>
      </c>
      <c r="M31" s="36">
        <f t="shared" si="5"/>
        <v>0</v>
      </c>
      <c r="N31" s="36">
        <f t="shared" si="6"/>
        <v>0</v>
      </c>
      <c r="O31" s="36">
        <f t="shared" si="7"/>
        <v>0</v>
      </c>
      <c r="P31" s="36">
        <f t="shared" si="8"/>
        <v>0</v>
      </c>
      <c r="Q31" s="36">
        <f t="shared" si="9"/>
        <v>0</v>
      </c>
      <c r="R31" s="36">
        <f t="shared" si="10"/>
        <v>0</v>
      </c>
      <c r="S31" s="36">
        <f t="shared" si="11"/>
        <v>0</v>
      </c>
      <c r="T31" s="36">
        <f t="shared" si="12"/>
        <v>0</v>
      </c>
      <c r="U31" s="36">
        <f t="shared" si="13"/>
        <v>0</v>
      </c>
      <c r="X31" s="36">
        <f>SUMIF(B31,"Scheidsrechter",Lijsten!$F$4)</f>
        <v>0</v>
      </c>
      <c r="Y31" s="36">
        <f>SUMIF(B31,"Waarnemer",Lijsten!$F$4)</f>
        <v>0</v>
      </c>
      <c r="Z31" s="36">
        <f>SUMIF(B31,"Sportkampen",Lijsten!$F$4)</f>
        <v>0</v>
      </c>
      <c r="AA31" s="36">
        <f>SUMIF(B31,"Lesgevers of Trainers",Lijsten!$F$4)</f>
        <v>0</v>
      </c>
      <c r="AB31" s="36">
        <f>SUMIF(B31,"Andere",Lijsten!$F$3)</f>
        <v>0</v>
      </c>
    </row>
    <row r="32" spans="1:28" x14ac:dyDescent="0.3">
      <c r="A32" s="56"/>
      <c r="B32" s="57" t="s">
        <v>31</v>
      </c>
      <c r="C32" s="61"/>
      <c r="D32" s="58"/>
      <c r="E32" s="57"/>
      <c r="F32" s="59">
        <v>0</v>
      </c>
      <c r="G32" s="60"/>
      <c r="H32" s="60"/>
      <c r="I32" s="22">
        <f t="shared" si="1"/>
        <v>0</v>
      </c>
      <c r="J32" s="38">
        <f t="shared" si="2"/>
        <v>0</v>
      </c>
      <c r="K32" s="63">
        <f t="shared" si="3"/>
        <v>0</v>
      </c>
      <c r="L32" s="36">
        <f t="shared" si="4"/>
        <v>0</v>
      </c>
      <c r="M32" s="36">
        <f t="shared" si="5"/>
        <v>0</v>
      </c>
      <c r="N32" s="36">
        <f t="shared" si="6"/>
        <v>0</v>
      </c>
      <c r="O32" s="36">
        <f t="shared" si="7"/>
        <v>0</v>
      </c>
      <c r="P32" s="36">
        <f t="shared" si="8"/>
        <v>0</v>
      </c>
      <c r="Q32" s="36">
        <f t="shared" si="9"/>
        <v>0</v>
      </c>
      <c r="R32" s="36">
        <f t="shared" si="10"/>
        <v>0</v>
      </c>
      <c r="S32" s="36">
        <f t="shared" si="11"/>
        <v>0</v>
      </c>
      <c r="T32" s="36">
        <f t="shared" si="12"/>
        <v>0</v>
      </c>
      <c r="U32" s="36">
        <f t="shared" si="13"/>
        <v>0</v>
      </c>
      <c r="X32" s="36">
        <f>SUMIF(B32,"Scheidsrechter",Lijsten!$F$4)</f>
        <v>0</v>
      </c>
      <c r="Y32" s="36">
        <f>SUMIF(B32,"Waarnemer",Lijsten!$F$4)</f>
        <v>0</v>
      </c>
      <c r="Z32" s="36">
        <f>SUMIF(B32,"Sportkampen",Lijsten!$F$4)</f>
        <v>0</v>
      </c>
      <c r="AA32" s="36">
        <f>SUMIF(B32,"Lesgevers of Trainers",Lijsten!$F$4)</f>
        <v>0</v>
      </c>
      <c r="AB32" s="36">
        <f>SUMIF(B32,"Andere",Lijsten!$F$3)</f>
        <v>0</v>
      </c>
    </row>
    <row r="33" spans="1:28" x14ac:dyDescent="0.3">
      <c r="A33" s="56"/>
      <c r="B33" s="57" t="s">
        <v>31</v>
      </c>
      <c r="C33" s="61"/>
      <c r="D33" s="58"/>
      <c r="E33" s="57"/>
      <c r="F33" s="59">
        <v>0</v>
      </c>
      <c r="G33" s="60"/>
      <c r="H33" s="60"/>
      <c r="I33" s="22">
        <f t="shared" si="1"/>
        <v>0</v>
      </c>
      <c r="J33" s="38">
        <f t="shared" si="2"/>
        <v>0</v>
      </c>
      <c r="K33" s="63">
        <f t="shared" si="3"/>
        <v>0</v>
      </c>
      <c r="L33" s="36">
        <f t="shared" si="4"/>
        <v>0</v>
      </c>
      <c r="M33" s="36">
        <f t="shared" si="5"/>
        <v>0</v>
      </c>
      <c r="N33" s="36">
        <f t="shared" si="6"/>
        <v>0</v>
      </c>
      <c r="O33" s="36">
        <f t="shared" si="7"/>
        <v>0</v>
      </c>
      <c r="P33" s="36">
        <f t="shared" si="8"/>
        <v>0</v>
      </c>
      <c r="Q33" s="36">
        <f t="shared" si="9"/>
        <v>0</v>
      </c>
      <c r="R33" s="36">
        <f t="shared" si="10"/>
        <v>0</v>
      </c>
      <c r="S33" s="36">
        <f t="shared" si="11"/>
        <v>0</v>
      </c>
      <c r="T33" s="36">
        <f t="shared" si="12"/>
        <v>0</v>
      </c>
      <c r="U33" s="36">
        <f t="shared" si="13"/>
        <v>0</v>
      </c>
      <c r="X33" s="36">
        <f>SUMIF(B33,"Scheidsrechter",Lijsten!$F$4)</f>
        <v>0</v>
      </c>
      <c r="Y33" s="36">
        <f>SUMIF(B33,"Waarnemer",Lijsten!$F$4)</f>
        <v>0</v>
      </c>
      <c r="Z33" s="36">
        <f>SUMIF(B33,"Sportkampen",Lijsten!$F$4)</f>
        <v>0</v>
      </c>
      <c r="AA33" s="36">
        <f>SUMIF(B33,"Lesgevers of Trainers",Lijsten!$F$4)</f>
        <v>0</v>
      </c>
      <c r="AB33" s="36">
        <f>SUMIF(B33,"Andere",Lijsten!$F$3)</f>
        <v>0</v>
      </c>
    </row>
    <row r="34" spans="1:28" x14ac:dyDescent="0.3">
      <c r="A34" s="56"/>
      <c r="B34" s="57" t="s">
        <v>31</v>
      </c>
      <c r="C34" s="61"/>
      <c r="D34" s="58"/>
      <c r="E34" s="57"/>
      <c r="F34" s="59">
        <v>0</v>
      </c>
      <c r="G34" s="60"/>
      <c r="H34" s="60"/>
      <c r="I34" s="22">
        <f t="shared" si="1"/>
        <v>0</v>
      </c>
      <c r="J34" s="38">
        <f t="shared" si="2"/>
        <v>0</v>
      </c>
      <c r="K34" s="63">
        <f t="shared" si="3"/>
        <v>0</v>
      </c>
      <c r="L34" s="36">
        <f t="shared" si="4"/>
        <v>0</v>
      </c>
      <c r="M34" s="36">
        <f t="shared" si="5"/>
        <v>0</v>
      </c>
      <c r="N34" s="36">
        <f t="shared" si="6"/>
        <v>0</v>
      </c>
      <c r="O34" s="36">
        <f t="shared" si="7"/>
        <v>0</v>
      </c>
      <c r="P34" s="36">
        <f t="shared" si="8"/>
        <v>0</v>
      </c>
      <c r="Q34" s="36">
        <f t="shared" si="9"/>
        <v>0</v>
      </c>
      <c r="R34" s="36">
        <f t="shared" si="10"/>
        <v>0</v>
      </c>
      <c r="S34" s="36">
        <f t="shared" si="11"/>
        <v>0</v>
      </c>
      <c r="T34" s="36">
        <f t="shared" si="12"/>
        <v>0</v>
      </c>
      <c r="U34" s="36">
        <f t="shared" si="13"/>
        <v>0</v>
      </c>
      <c r="X34" s="36">
        <f>SUMIF(B34,"Scheidsrechter",Lijsten!$F$4)</f>
        <v>0</v>
      </c>
      <c r="Y34" s="36">
        <f>SUMIF(B34,"Waarnemer",Lijsten!$F$4)</f>
        <v>0</v>
      </c>
      <c r="Z34" s="36">
        <f>SUMIF(B34,"Sportkampen",Lijsten!$F$4)</f>
        <v>0</v>
      </c>
      <c r="AA34" s="36">
        <f>SUMIF(B34,"Lesgevers of Trainers",Lijsten!$F$4)</f>
        <v>0</v>
      </c>
      <c r="AB34" s="36">
        <f>SUMIF(B34,"Andere",Lijsten!$F$3)</f>
        <v>0</v>
      </c>
    </row>
    <row r="35" spans="1:28" x14ac:dyDescent="0.3">
      <c r="A35" s="56"/>
      <c r="B35" s="57" t="s">
        <v>31</v>
      </c>
      <c r="C35" s="61"/>
      <c r="D35" s="58"/>
      <c r="E35" s="57"/>
      <c r="F35" s="59">
        <v>0</v>
      </c>
      <c r="G35" s="60"/>
      <c r="H35" s="60"/>
      <c r="I35" s="22">
        <f t="shared" si="1"/>
        <v>0</v>
      </c>
      <c r="J35" s="38">
        <f t="shared" si="2"/>
        <v>0</v>
      </c>
      <c r="K35" s="63">
        <f t="shared" si="3"/>
        <v>0</v>
      </c>
      <c r="L35" s="36">
        <f t="shared" si="4"/>
        <v>0</v>
      </c>
      <c r="M35" s="36">
        <f t="shared" si="5"/>
        <v>0</v>
      </c>
      <c r="N35" s="36">
        <f t="shared" si="6"/>
        <v>0</v>
      </c>
      <c r="O35" s="36">
        <f t="shared" si="7"/>
        <v>0</v>
      </c>
      <c r="P35" s="36">
        <f t="shared" si="8"/>
        <v>0</v>
      </c>
      <c r="Q35" s="36">
        <f t="shared" si="9"/>
        <v>0</v>
      </c>
      <c r="R35" s="36">
        <f t="shared" si="10"/>
        <v>0</v>
      </c>
      <c r="S35" s="36">
        <f t="shared" si="11"/>
        <v>0</v>
      </c>
      <c r="T35" s="36">
        <f t="shared" si="12"/>
        <v>0</v>
      </c>
      <c r="U35" s="36">
        <f t="shared" si="13"/>
        <v>0</v>
      </c>
      <c r="X35" s="36">
        <f>SUMIF(B35,"Scheidsrechter",Lijsten!$F$4)</f>
        <v>0</v>
      </c>
      <c r="Y35" s="36">
        <f>SUMIF(B35,"Waarnemer",Lijsten!$F$4)</f>
        <v>0</v>
      </c>
      <c r="Z35" s="36">
        <f>SUMIF(B35,"Sportkampen",Lijsten!$F$4)</f>
        <v>0</v>
      </c>
      <c r="AA35" s="36">
        <f>SUMIF(B35,"Lesgevers of Trainers",Lijsten!$F$4)</f>
        <v>0</v>
      </c>
      <c r="AB35" s="36">
        <f>SUMIF(B35,"Andere",Lijsten!$F$3)</f>
        <v>0</v>
      </c>
    </row>
    <row r="36" spans="1:28" x14ac:dyDescent="0.3">
      <c r="A36" s="56"/>
      <c r="B36" s="57" t="s">
        <v>31</v>
      </c>
      <c r="C36" s="61"/>
      <c r="D36" s="58"/>
      <c r="E36" s="57"/>
      <c r="F36" s="59">
        <v>0</v>
      </c>
      <c r="G36" s="60"/>
      <c r="H36" s="60"/>
      <c r="I36" s="22">
        <f t="shared" si="1"/>
        <v>0</v>
      </c>
      <c r="J36" s="38">
        <f t="shared" si="2"/>
        <v>0</v>
      </c>
      <c r="K36" s="63">
        <f t="shared" si="3"/>
        <v>0</v>
      </c>
      <c r="L36" s="36">
        <f t="shared" si="4"/>
        <v>0</v>
      </c>
      <c r="M36" s="36">
        <f t="shared" si="5"/>
        <v>0</v>
      </c>
      <c r="N36" s="36">
        <f t="shared" si="6"/>
        <v>0</v>
      </c>
      <c r="O36" s="36">
        <f t="shared" si="7"/>
        <v>0</v>
      </c>
      <c r="P36" s="36">
        <f t="shared" si="8"/>
        <v>0</v>
      </c>
      <c r="Q36" s="36">
        <f t="shared" si="9"/>
        <v>0</v>
      </c>
      <c r="R36" s="36">
        <f t="shared" si="10"/>
        <v>0</v>
      </c>
      <c r="S36" s="36">
        <f t="shared" si="11"/>
        <v>0</v>
      </c>
      <c r="T36" s="36">
        <f t="shared" si="12"/>
        <v>0</v>
      </c>
      <c r="U36" s="36">
        <f t="shared" si="13"/>
        <v>0</v>
      </c>
      <c r="X36" s="36">
        <f>SUMIF(B36,"Scheidsrechter",Lijsten!$F$4)</f>
        <v>0</v>
      </c>
      <c r="Y36" s="36">
        <f>SUMIF(B36,"Waarnemer",Lijsten!$F$4)</f>
        <v>0</v>
      </c>
      <c r="Z36" s="36">
        <f>SUMIF(B36,"Sportkampen",Lijsten!$F$4)</f>
        <v>0</v>
      </c>
      <c r="AA36" s="36">
        <f>SUMIF(B36,"Lesgevers of Trainers",Lijsten!$F$4)</f>
        <v>0</v>
      </c>
      <c r="AB36" s="36">
        <f>SUMIF(B36,"Andere",Lijsten!$F$3)</f>
        <v>0</v>
      </c>
    </row>
    <row r="37" spans="1:28" x14ac:dyDescent="0.3">
      <c r="A37" s="56"/>
      <c r="B37" s="57" t="s">
        <v>31</v>
      </c>
      <c r="C37" s="61"/>
      <c r="D37" s="58"/>
      <c r="E37" s="57"/>
      <c r="F37" s="59">
        <v>0</v>
      </c>
      <c r="G37" s="60"/>
      <c r="H37" s="60"/>
      <c r="I37" s="22">
        <f t="shared" si="1"/>
        <v>0</v>
      </c>
      <c r="J37" s="38">
        <f t="shared" si="2"/>
        <v>0</v>
      </c>
      <c r="K37" s="63">
        <f t="shared" si="3"/>
        <v>0</v>
      </c>
      <c r="L37" s="36">
        <f t="shared" si="4"/>
        <v>0</v>
      </c>
      <c r="M37" s="36">
        <f t="shared" si="5"/>
        <v>0</v>
      </c>
      <c r="N37" s="36">
        <f t="shared" si="6"/>
        <v>0</v>
      </c>
      <c r="O37" s="36">
        <f t="shared" si="7"/>
        <v>0</v>
      </c>
      <c r="P37" s="36">
        <f t="shared" si="8"/>
        <v>0</v>
      </c>
      <c r="Q37" s="36">
        <f t="shared" si="9"/>
        <v>0</v>
      </c>
      <c r="R37" s="36">
        <f t="shared" si="10"/>
        <v>0</v>
      </c>
      <c r="S37" s="36">
        <f t="shared" si="11"/>
        <v>0</v>
      </c>
      <c r="T37" s="36">
        <f t="shared" si="12"/>
        <v>0</v>
      </c>
      <c r="U37" s="36">
        <f t="shared" si="13"/>
        <v>0</v>
      </c>
      <c r="X37" s="36">
        <f>SUMIF(B37,"Scheidsrechter",Lijsten!$F$4)</f>
        <v>0</v>
      </c>
      <c r="Y37" s="36">
        <f>SUMIF(B37,"Waarnemer",Lijsten!$F$4)</f>
        <v>0</v>
      </c>
      <c r="Z37" s="36">
        <f>SUMIF(B37,"Sportkampen",Lijsten!$F$4)</f>
        <v>0</v>
      </c>
      <c r="AA37" s="36">
        <f>SUMIF(B37,"Lesgevers of Trainers",Lijsten!$F$4)</f>
        <v>0</v>
      </c>
      <c r="AB37" s="36">
        <f>SUMIF(B37,"Andere",Lijsten!$F$3)</f>
        <v>0</v>
      </c>
    </row>
    <row r="38" spans="1:28" x14ac:dyDescent="0.3">
      <c r="A38" s="56"/>
      <c r="B38" s="57" t="s">
        <v>31</v>
      </c>
      <c r="C38" s="61"/>
      <c r="D38" s="58"/>
      <c r="E38" s="57"/>
      <c r="F38" s="59">
        <v>0</v>
      </c>
      <c r="G38" s="60"/>
      <c r="H38" s="60"/>
      <c r="I38" s="22">
        <f t="shared" si="1"/>
        <v>0</v>
      </c>
      <c r="J38" s="38">
        <f t="shared" si="2"/>
        <v>0</v>
      </c>
      <c r="K38" s="63">
        <f t="shared" si="3"/>
        <v>0</v>
      </c>
      <c r="L38" s="36">
        <f t="shared" si="4"/>
        <v>0</v>
      </c>
      <c r="M38" s="36">
        <f t="shared" si="5"/>
        <v>0</v>
      </c>
      <c r="N38" s="36">
        <f t="shared" si="6"/>
        <v>0</v>
      </c>
      <c r="O38" s="36">
        <f t="shared" si="7"/>
        <v>0</v>
      </c>
      <c r="P38" s="36">
        <f t="shared" si="8"/>
        <v>0</v>
      </c>
      <c r="Q38" s="36">
        <f t="shared" si="9"/>
        <v>0</v>
      </c>
      <c r="R38" s="36">
        <f t="shared" si="10"/>
        <v>0</v>
      </c>
      <c r="S38" s="36">
        <f t="shared" si="11"/>
        <v>0</v>
      </c>
      <c r="T38" s="36">
        <f t="shared" si="12"/>
        <v>0</v>
      </c>
      <c r="U38" s="36">
        <f t="shared" si="13"/>
        <v>0</v>
      </c>
      <c r="X38" s="36">
        <f>SUMIF(B38,"Scheidsrechter",Lijsten!$F$4)</f>
        <v>0</v>
      </c>
      <c r="Y38" s="36">
        <f>SUMIF(B38,"Waarnemer",Lijsten!$F$4)</f>
        <v>0</v>
      </c>
      <c r="Z38" s="36">
        <f>SUMIF(B38,"Sportkampen",Lijsten!$F$4)</f>
        <v>0</v>
      </c>
      <c r="AA38" s="36">
        <f>SUMIF(B38,"Lesgevers of Trainers",Lijsten!$F$4)</f>
        <v>0</v>
      </c>
      <c r="AB38" s="36">
        <f>SUMIF(B38,"Andere",Lijsten!$F$3)</f>
        <v>0</v>
      </c>
    </row>
    <row r="39" spans="1:28" x14ac:dyDescent="0.3">
      <c r="A39" s="56"/>
      <c r="B39" s="57" t="s">
        <v>31</v>
      </c>
      <c r="C39" s="61"/>
      <c r="D39" s="58"/>
      <c r="E39" s="57"/>
      <c r="F39" s="59">
        <v>0</v>
      </c>
      <c r="G39" s="60"/>
      <c r="H39" s="60"/>
      <c r="I39" s="22">
        <f t="shared" si="1"/>
        <v>0</v>
      </c>
      <c r="J39" s="38">
        <f t="shared" si="2"/>
        <v>0</v>
      </c>
      <c r="K39" s="63">
        <f t="shared" si="3"/>
        <v>0</v>
      </c>
      <c r="L39" s="36">
        <f t="shared" si="4"/>
        <v>0</v>
      </c>
      <c r="M39" s="36">
        <f t="shared" si="5"/>
        <v>0</v>
      </c>
      <c r="N39" s="36">
        <f t="shared" si="6"/>
        <v>0</v>
      </c>
      <c r="O39" s="36">
        <f t="shared" si="7"/>
        <v>0</v>
      </c>
      <c r="P39" s="36">
        <f t="shared" si="8"/>
        <v>0</v>
      </c>
      <c r="Q39" s="36">
        <f t="shared" si="9"/>
        <v>0</v>
      </c>
      <c r="R39" s="36">
        <f t="shared" si="10"/>
        <v>0</v>
      </c>
      <c r="S39" s="36">
        <f t="shared" si="11"/>
        <v>0</v>
      </c>
      <c r="T39" s="36">
        <f t="shared" si="12"/>
        <v>0</v>
      </c>
      <c r="U39" s="36">
        <f t="shared" si="13"/>
        <v>0</v>
      </c>
      <c r="X39" s="36">
        <f>SUMIF(B39,"Scheidsrechter",Lijsten!$F$4)</f>
        <v>0</v>
      </c>
      <c r="Y39" s="36">
        <f>SUMIF(B39,"Waarnemer",Lijsten!$F$4)</f>
        <v>0</v>
      </c>
      <c r="Z39" s="36">
        <f>SUMIF(B39,"Sportkampen",Lijsten!$F$4)</f>
        <v>0</v>
      </c>
      <c r="AA39" s="36">
        <f>SUMIF(B39,"Lesgevers of Trainers",Lijsten!$F$4)</f>
        <v>0</v>
      </c>
      <c r="AB39" s="36">
        <f>SUMIF(B39,"Andere",Lijsten!$F$3)</f>
        <v>0</v>
      </c>
    </row>
    <row r="40" spans="1:28" x14ac:dyDescent="0.3">
      <c r="A40" s="56"/>
      <c r="B40" s="57" t="s">
        <v>31</v>
      </c>
      <c r="C40" s="61"/>
      <c r="D40" s="58"/>
      <c r="E40" s="57"/>
      <c r="F40" s="59">
        <v>0</v>
      </c>
      <c r="G40" s="60"/>
      <c r="H40" s="60"/>
      <c r="I40" s="22">
        <f t="shared" si="1"/>
        <v>0</v>
      </c>
      <c r="J40" s="38">
        <f t="shared" si="2"/>
        <v>0</v>
      </c>
      <c r="K40" s="63">
        <f t="shared" si="3"/>
        <v>0</v>
      </c>
      <c r="L40" s="36">
        <f t="shared" si="4"/>
        <v>0</v>
      </c>
      <c r="M40" s="36">
        <f t="shared" si="5"/>
        <v>0</v>
      </c>
      <c r="N40" s="36">
        <f t="shared" si="6"/>
        <v>0</v>
      </c>
      <c r="O40" s="36">
        <f t="shared" si="7"/>
        <v>0</v>
      </c>
      <c r="P40" s="36">
        <f t="shared" si="8"/>
        <v>0</v>
      </c>
      <c r="Q40" s="36">
        <f t="shared" si="9"/>
        <v>0</v>
      </c>
      <c r="R40" s="36">
        <f t="shared" si="10"/>
        <v>0</v>
      </c>
      <c r="S40" s="36">
        <f t="shared" si="11"/>
        <v>0</v>
      </c>
      <c r="T40" s="36">
        <f t="shared" si="12"/>
        <v>0</v>
      </c>
      <c r="U40" s="36">
        <f t="shared" si="13"/>
        <v>0</v>
      </c>
      <c r="X40" s="36">
        <f>SUMIF(B40,"Scheidsrechter",Lijsten!$F$4)</f>
        <v>0</v>
      </c>
      <c r="Y40" s="36">
        <f>SUMIF(B40,"Waarnemer",Lijsten!$F$4)</f>
        <v>0</v>
      </c>
      <c r="Z40" s="36">
        <f>SUMIF(B40,"Sportkampen",Lijsten!$F$4)</f>
        <v>0</v>
      </c>
      <c r="AA40" s="36">
        <f>SUMIF(B40,"Lesgevers of Trainers",Lijsten!$F$4)</f>
        <v>0</v>
      </c>
      <c r="AB40" s="36">
        <f>SUMIF(B40,"Andere",Lijsten!$F$3)</f>
        <v>0</v>
      </c>
    </row>
    <row r="41" spans="1:28" x14ac:dyDescent="0.3">
      <c r="A41" s="56"/>
      <c r="B41" s="57" t="s">
        <v>31</v>
      </c>
      <c r="C41" s="62"/>
      <c r="D41" s="62"/>
      <c r="E41" s="57"/>
      <c r="F41" s="59">
        <v>0</v>
      </c>
      <c r="G41" s="60"/>
      <c r="H41" s="60"/>
      <c r="I41" s="22">
        <f t="shared" si="1"/>
        <v>0</v>
      </c>
      <c r="J41" s="38">
        <f t="shared" si="2"/>
        <v>0</v>
      </c>
      <c r="K41" s="63">
        <f t="shared" si="3"/>
        <v>0</v>
      </c>
      <c r="L41" s="36">
        <f t="shared" si="4"/>
        <v>0</v>
      </c>
      <c r="M41" s="36">
        <f t="shared" si="5"/>
        <v>0</v>
      </c>
      <c r="N41" s="36">
        <f t="shared" si="6"/>
        <v>0</v>
      </c>
      <c r="O41" s="36">
        <f t="shared" si="7"/>
        <v>0</v>
      </c>
      <c r="P41" s="36">
        <f t="shared" si="8"/>
        <v>0</v>
      </c>
      <c r="Q41" s="36">
        <f t="shared" si="9"/>
        <v>0</v>
      </c>
      <c r="R41" s="36">
        <f t="shared" si="10"/>
        <v>0</v>
      </c>
      <c r="S41" s="36">
        <f t="shared" si="11"/>
        <v>0</v>
      </c>
      <c r="T41" s="36">
        <f t="shared" si="12"/>
        <v>0</v>
      </c>
      <c r="U41" s="36">
        <f t="shared" si="13"/>
        <v>0</v>
      </c>
      <c r="X41" s="36">
        <f>SUMIF(B41,"Scheidsrechter",Lijsten!$F$4)</f>
        <v>0</v>
      </c>
      <c r="Y41" s="36">
        <f>SUMIF(B41,"Waarnemer",Lijsten!$F$4)</f>
        <v>0</v>
      </c>
      <c r="Z41" s="36">
        <f>SUMIF(B41,"Sportkampen",Lijsten!$F$4)</f>
        <v>0</v>
      </c>
      <c r="AA41" s="36">
        <f>SUMIF(B41,"Lesgevers of Trainers",Lijsten!$F$4)</f>
        <v>0</v>
      </c>
      <c r="AB41" s="36">
        <f>SUMIF(B41,"Andere",Lijsten!$F$3)</f>
        <v>0</v>
      </c>
    </row>
  </sheetData>
  <sheetProtection algorithmName="SHA-512" hashValue="HhX4jON98SKwHWpPrVqsnTZFsLTYYW3Dz67X3utxscx2A9CssO65eQ1f8y3On6ie+JY0wdOx/zpK5I6CfSY6NA==" saltValue="l7JEvEsCaplYkEAz2X/2yw==" spinCount="100000" sheet="1" objects="1" scenarios="1"/>
  <protectedRanges>
    <protectedRange sqref="A10:F10 G10:H41 A11:D41" name="Gegevens"/>
    <protectedRange algorithmName="SHA-512" hashValue="xI2049zbCJKfu0GETLE+WWfaMLsBW2vj5OM2gfykE5ArHtGZzNNwvYhXICT9dXMNY495CaVpqHxD33ysI7J2Hg==" saltValue="qDhSGNSmhPxN24xf38BYJQ==" spinCount="100000" sqref="A10:K10" name="Titels"/>
  </protectedRanges>
  <mergeCells count="9">
    <mergeCell ref="B4:C4"/>
    <mergeCell ref="E4:F4"/>
    <mergeCell ref="B5:C5"/>
    <mergeCell ref="E5:F5"/>
    <mergeCell ref="A1:B1"/>
    <mergeCell ref="B2:C2"/>
    <mergeCell ref="E2:F2"/>
    <mergeCell ref="B3:C3"/>
    <mergeCell ref="E3:F3"/>
  </mergeCells>
  <conditionalFormatting sqref="B11:B41">
    <cfRule type="containsText" dxfId="0" priority="1" operator="containsText" text="Maak een keuze">
      <formula>NOT(ISERROR(SEARCH("Maak een keuze",B11)))</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Footer xml:space="preserve">&amp;CVlaamse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0CE4A1E-2261-4419-9137-40D2E967C376}">
          <x14:formula1>
            <xm:f>Lijsten!$B$1:$B$6</xm:f>
          </x14:formula1>
          <xm:sqref>B11:B41</xm:sqref>
        </x14:dataValidation>
        <x14:dataValidation type="list" allowBlank="1" showInputMessage="1" showErrorMessage="1" xr:uid="{FF30518D-15A3-4025-9461-3D4DAD26CC28}">
          <x14:formula1>
            <xm:f>Lijsten!$D$1:$D$4</xm:f>
          </x14:formula1>
          <xm:sqref>I11:I41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CE374-B71B-40E4-9FE1-47F0E92E2AAD}">
  <dimension ref="B1:F6"/>
  <sheetViews>
    <sheetView workbookViewId="0">
      <selection activeCell="F4" sqref="F4"/>
    </sheetView>
  </sheetViews>
  <sheetFormatPr defaultRowHeight="14.4" x14ac:dyDescent="0.3"/>
  <cols>
    <col min="1" max="1" width="14.33203125" bestFit="1" customWidth="1"/>
    <col min="2" max="2" width="17.88671875" bestFit="1" customWidth="1"/>
    <col min="3" max="3" width="17.88671875" customWidth="1"/>
    <col min="4" max="4" width="14.21875" bestFit="1" customWidth="1"/>
    <col min="5" max="5" width="14.21875" customWidth="1"/>
    <col min="6" max="6" width="12.5546875" customWidth="1"/>
  </cols>
  <sheetData>
    <row r="1" spans="2:6" x14ac:dyDescent="0.3">
      <c r="B1" s="33" t="s">
        <v>34</v>
      </c>
      <c r="D1" s="33">
        <v>0</v>
      </c>
      <c r="F1" s="33">
        <v>0</v>
      </c>
    </row>
    <row r="2" spans="2:6" x14ac:dyDescent="0.3">
      <c r="B2" s="34" t="s">
        <v>31</v>
      </c>
      <c r="D2" s="34">
        <v>0.2</v>
      </c>
      <c r="F2" s="34">
        <v>0.2</v>
      </c>
    </row>
    <row r="3" spans="2:6" x14ac:dyDescent="0.3">
      <c r="B3" s="34" t="s">
        <v>32</v>
      </c>
      <c r="D3" s="34">
        <v>0.3</v>
      </c>
      <c r="F3" s="34">
        <v>0.3</v>
      </c>
    </row>
    <row r="4" spans="2:6" ht="15" thickBot="1" x14ac:dyDescent="0.35">
      <c r="B4" s="34" t="s">
        <v>51</v>
      </c>
      <c r="D4" s="34">
        <f>'Personalia en overzicht'!C20</f>
        <v>0.42370000000000002</v>
      </c>
      <c r="F4" s="35">
        <f>'Personalia en overzicht'!D20</f>
        <v>0</v>
      </c>
    </row>
    <row r="5" spans="2:6" ht="15" thickBot="1" x14ac:dyDescent="0.35">
      <c r="B5" s="34" t="s">
        <v>53</v>
      </c>
      <c r="D5" s="35">
        <f>'Personalia en overzicht'!D20</f>
        <v>0</v>
      </c>
    </row>
    <row r="6" spans="2:6" ht="15" thickBot="1" x14ac:dyDescent="0.35">
      <c r="B6" s="35" t="s">
        <v>33</v>
      </c>
    </row>
  </sheetData>
  <sheetProtection algorithmName="SHA-512" hashValue="vouvRE7orWeN3GuhR6q/yCXalQeRi0IX4RHG1tUAhbln3E1HpGaHiGXm+RnLvJBkUjVivx32nCN3zqkssCeagA==" saltValue="b6lN2SgZrS658RbKY5pQB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F993F-6BDD-4B88-9BB4-74ACBBFFB4E8}">
  <sheetPr>
    <pageSetUpPr fitToPage="1"/>
  </sheetPr>
  <dimension ref="A1:AB41"/>
  <sheetViews>
    <sheetView view="pageBreakPreview" zoomScale="85" zoomScaleNormal="85" zoomScaleSheetLayoutView="85" zoomScalePageLayoutView="70" workbookViewId="0">
      <selection activeCell="K8" sqref="K8"/>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 min="12" max="13" width="12.33203125" style="36" customWidth="1"/>
    <col min="14" max="15" width="14" style="36" customWidth="1"/>
    <col min="16" max="21" width="12.33203125" style="36" customWidth="1"/>
    <col min="22" max="28" width="8.88671875" style="36"/>
  </cols>
  <sheetData>
    <row r="1" spans="1:28" ht="15" thickBot="1" x14ac:dyDescent="0.35">
      <c r="A1" s="113" t="s">
        <v>29</v>
      </c>
      <c r="B1" s="114"/>
      <c r="C1" s="17"/>
      <c r="D1" s="17"/>
      <c r="E1" s="17"/>
      <c r="F1" s="17"/>
      <c r="G1" s="17"/>
      <c r="H1" s="17"/>
      <c r="I1" s="11"/>
      <c r="J1" s="11"/>
      <c r="K1" s="12"/>
    </row>
    <row r="2" spans="1:28" ht="25.8" x14ac:dyDescent="0.5">
      <c r="A2" s="15"/>
      <c r="B2" s="115" t="str">
        <f>CONCATENATE('Personalia en overzicht'!D8," ",'Personalia en overzicht'!D9)</f>
        <v>naam voornaam</v>
      </c>
      <c r="C2" s="116"/>
      <c r="D2" s="40" t="s">
        <v>39</v>
      </c>
      <c r="E2" s="119" t="s">
        <v>15</v>
      </c>
      <c r="F2" s="120"/>
      <c r="G2" s="18" t="s">
        <v>67</v>
      </c>
      <c r="I2" s="73"/>
      <c r="J2" s="74"/>
      <c r="K2" s="74"/>
    </row>
    <row r="3" spans="1:28" x14ac:dyDescent="0.3">
      <c r="A3" s="1"/>
      <c r="B3" s="117" t="str">
        <f>'Personalia en overzicht'!D10</f>
        <v>Straat + nummer</v>
      </c>
      <c r="C3" s="118"/>
      <c r="D3" s="27" t="s">
        <v>38</v>
      </c>
      <c r="E3" s="109" t="str">
        <f>CONCATENATE(B$2,C$2,E$4,G$2)</f>
        <v>naam voornaam202401</v>
      </c>
      <c r="F3" s="110"/>
      <c r="G3" s="18"/>
      <c r="I3" s="75"/>
      <c r="J3" s="75"/>
      <c r="K3" s="76"/>
    </row>
    <row r="4" spans="1:28" x14ac:dyDescent="0.3">
      <c r="A4" s="1"/>
      <c r="B4" s="117" t="str">
        <f>CONCATENATE('Personalia en overzicht'!D11," ",'Personalia en overzicht'!D12)</f>
        <v>postcode gemeente</v>
      </c>
      <c r="C4" s="118"/>
      <c r="D4" s="27" t="s">
        <v>40</v>
      </c>
      <c r="E4" s="109">
        <f>'Personalia en overzicht'!D3</f>
        <v>2024</v>
      </c>
      <c r="F4" s="110"/>
      <c r="G4" s="18"/>
      <c r="I4" s="75"/>
      <c r="J4" s="75"/>
      <c r="K4" s="76"/>
    </row>
    <row r="5" spans="1:28" ht="15" thickBot="1" x14ac:dyDescent="0.35">
      <c r="A5" s="1"/>
      <c r="B5" s="111" t="str">
        <f>'Personalia en overzicht'!D14</f>
        <v>BEXX XXXX XXXX XXXX</v>
      </c>
      <c r="C5" s="112"/>
      <c r="D5" s="28" t="s">
        <v>48</v>
      </c>
      <c r="E5" s="107" t="str">
        <f>'Personalia en overzicht'!D16</f>
        <v>Verenigingswerker</v>
      </c>
      <c r="F5" s="108"/>
      <c r="G5" s="18"/>
      <c r="I5" s="75"/>
      <c r="J5" s="75"/>
      <c r="K5" s="76"/>
    </row>
    <row r="6" spans="1:28" x14ac:dyDescent="0.3">
      <c r="A6" s="1"/>
      <c r="G6" s="18"/>
      <c r="I6" s="75"/>
      <c r="J6" s="75"/>
      <c r="K6" s="76"/>
    </row>
    <row r="7" spans="1:28" ht="15" thickBot="1" x14ac:dyDescent="0.35">
      <c r="G7" s="18"/>
      <c r="H7" s="96" t="s">
        <v>85</v>
      </c>
      <c r="I7" s="122">
        <f>ROUND(M8,0)</f>
        <v>0</v>
      </c>
      <c r="J7" s="75"/>
      <c r="K7" s="76"/>
    </row>
    <row r="8" spans="1:28" ht="24" thickBot="1" x14ac:dyDescent="0.5">
      <c r="A8" s="1"/>
      <c r="E8" s="89" t="s">
        <v>80</v>
      </c>
      <c r="F8" s="85">
        <f>SUM(G11:H41)</f>
        <v>0</v>
      </c>
      <c r="G8" s="86"/>
      <c r="H8" s="87" t="s">
        <v>81</v>
      </c>
      <c r="I8" s="88">
        <f>I7*15</f>
        <v>0</v>
      </c>
      <c r="J8" s="77"/>
      <c r="K8" s="78"/>
      <c r="M8" s="121">
        <f>SUM(K11:K41)</f>
        <v>0</v>
      </c>
    </row>
    <row r="9" spans="1:28" ht="7.2" customHeight="1" thickBot="1" x14ac:dyDescent="0.35">
      <c r="A9" s="3"/>
      <c r="B9" s="4"/>
      <c r="C9" s="4"/>
      <c r="D9" s="4"/>
      <c r="E9" s="4"/>
      <c r="F9" s="4"/>
      <c r="G9" s="4"/>
      <c r="H9" s="4"/>
      <c r="I9" s="4"/>
      <c r="J9" s="4"/>
      <c r="K9" s="5"/>
    </row>
    <row r="10" spans="1:28" ht="62.4" customHeight="1" x14ac:dyDescent="0.3">
      <c r="A10" s="29" t="s">
        <v>0</v>
      </c>
      <c r="B10" s="31" t="s">
        <v>52</v>
      </c>
      <c r="C10" s="31" t="s">
        <v>36</v>
      </c>
      <c r="D10" s="31" t="s">
        <v>37</v>
      </c>
      <c r="E10" s="30" t="s">
        <v>1</v>
      </c>
      <c r="F10" s="31" t="s">
        <v>28</v>
      </c>
      <c r="G10" s="31" t="s">
        <v>49</v>
      </c>
      <c r="H10" s="31" t="s">
        <v>50</v>
      </c>
      <c r="I10" s="31" t="s">
        <v>35</v>
      </c>
      <c r="J10" s="31" t="s">
        <v>47</v>
      </c>
      <c r="K10" s="32" t="s">
        <v>55</v>
      </c>
      <c r="L10" s="37">
        <f>SUM(L11:L41)</f>
        <v>0</v>
      </c>
      <c r="M10" s="37">
        <f t="shared" ref="M10:Q10" si="0">SUM(M11:M41)</f>
        <v>0</v>
      </c>
      <c r="N10" s="37">
        <f t="shared" si="0"/>
        <v>0</v>
      </c>
      <c r="O10" s="37">
        <f t="shared" si="0"/>
        <v>0</v>
      </c>
      <c r="P10" s="37">
        <f t="shared" si="0"/>
        <v>0</v>
      </c>
      <c r="Q10" s="37">
        <f t="shared" si="0"/>
        <v>0</v>
      </c>
      <c r="R10" s="37">
        <f t="shared" ref="R10" si="1">SUM(R11:R41)</f>
        <v>0</v>
      </c>
      <c r="S10" s="37">
        <f t="shared" ref="S10" si="2">SUM(S11:S41)</f>
        <v>0</v>
      </c>
      <c r="T10" s="37">
        <f t="shared" ref="T10" si="3">SUM(T11:T41)</f>
        <v>0</v>
      </c>
      <c r="U10" s="37">
        <f t="shared" ref="U10" si="4">SUM(U11:U41)</f>
        <v>0</v>
      </c>
    </row>
    <row r="11" spans="1:28" x14ac:dyDescent="0.3">
      <c r="A11" s="56"/>
      <c r="B11" s="57" t="s">
        <v>31</v>
      </c>
      <c r="C11" s="58"/>
      <c r="D11" s="58"/>
      <c r="E11" s="57"/>
      <c r="F11" s="59">
        <v>0</v>
      </c>
      <c r="G11" s="60"/>
      <c r="H11" s="60"/>
      <c r="I11" s="22">
        <f t="shared" ref="I11:I41" si="5">SUM(X11:AB11)</f>
        <v>0.42370000000000002</v>
      </c>
      <c r="J11" s="38">
        <f>(G11+H11)*I11</f>
        <v>0</v>
      </c>
      <c r="K11" s="63">
        <f>F11/15</f>
        <v>0</v>
      </c>
      <c r="L11" s="36">
        <f>SUMIF(B11,"Scheidsrechter",K11)</f>
        <v>0</v>
      </c>
      <c r="M11" s="36">
        <f>SUMIF(B11,"Scheidsrechter",J11)</f>
        <v>0</v>
      </c>
      <c r="N11" s="36">
        <f>SUMIF(B11,"Waarnemer",K11)</f>
        <v>0</v>
      </c>
      <c r="O11" s="36">
        <f>SUMIF(B11,"Waarnemer",J11)</f>
        <v>0</v>
      </c>
      <c r="P11" s="36">
        <f>SUMIF(B11,"Sportkampen",K11)</f>
        <v>0</v>
      </c>
      <c r="Q11" s="36">
        <f>SUMIF(B11,"Sportkampen",J11)</f>
        <v>0</v>
      </c>
      <c r="R11" s="36">
        <f>SUMIF(B11,"Lesgevers of trainers",K11)</f>
        <v>0</v>
      </c>
      <c r="S11" s="36">
        <f>SUMIF(B11,"Lesgevers of trainers",J11)</f>
        <v>0</v>
      </c>
      <c r="T11" s="36">
        <f>SUMIF(B11,"Andere",K11)</f>
        <v>0</v>
      </c>
      <c r="U11" s="36">
        <f>SUMIF(B11,"Andere",J11)</f>
        <v>0</v>
      </c>
      <c r="X11" s="36">
        <f>SUMIF(B11,"Scheidsrechter",Lijsten!$D$4)</f>
        <v>0.42370000000000002</v>
      </c>
      <c r="Y11" s="36">
        <f>SUMIF(B11,"Waarnemer",Lijsten!$D$4)</f>
        <v>0</v>
      </c>
      <c r="Z11" s="36">
        <f>SUMIF(B11,"Sportkampen",Lijsten!$D$4)</f>
        <v>0</v>
      </c>
      <c r="AA11" s="36">
        <f>SUMIF(B11,"Lesgevers of Trainers",Lijsten!$D$4)</f>
        <v>0</v>
      </c>
      <c r="AB11" s="36">
        <f>SUMIF(B11,"Andere",Lijsten!$D$3)</f>
        <v>0</v>
      </c>
    </row>
    <row r="12" spans="1:28" x14ac:dyDescent="0.3">
      <c r="A12" s="56"/>
      <c r="B12" s="57" t="s">
        <v>31</v>
      </c>
      <c r="C12" s="61"/>
      <c r="D12" s="58"/>
      <c r="E12" s="57"/>
      <c r="F12" s="59">
        <v>0</v>
      </c>
      <c r="G12" s="60"/>
      <c r="H12" s="60"/>
      <c r="I12" s="22">
        <f t="shared" si="5"/>
        <v>0.42370000000000002</v>
      </c>
      <c r="J12" s="38">
        <f t="shared" ref="J12:J41" si="6">(G12+H12)*I12</f>
        <v>0</v>
      </c>
      <c r="K12" s="63">
        <f>F12/15</f>
        <v>0</v>
      </c>
      <c r="L12" s="36">
        <f t="shared" ref="L12:L41" si="7">SUMIF(B12,"Scheidsrechter",K12)</f>
        <v>0</v>
      </c>
      <c r="M12" s="36">
        <f t="shared" ref="M12:M41" si="8">SUMIF(B12,"Scheidsrechter",J12)</f>
        <v>0</v>
      </c>
      <c r="N12" s="36">
        <f t="shared" ref="N12:N41" si="9">SUMIF(B12,"Waarnemer",K12)</f>
        <v>0</v>
      </c>
      <c r="O12" s="36">
        <f t="shared" ref="O12:O41" si="10">SUMIF(B12,"Waarnemer",J12)</f>
        <v>0</v>
      </c>
      <c r="P12" s="36">
        <f t="shared" ref="P12:P41" si="11">SUMIF(B12,"Sportkampen",K12)</f>
        <v>0</v>
      </c>
      <c r="Q12" s="36">
        <f t="shared" ref="Q12:Q41" si="12">SUMIF(B12,"Sportkampen",J12)</f>
        <v>0</v>
      </c>
      <c r="R12" s="36">
        <f t="shared" ref="R12:R41" si="13">SUMIF(B12,"Lesgevers of trainers",K12)</f>
        <v>0</v>
      </c>
      <c r="S12" s="36">
        <f t="shared" ref="S12:S41" si="14">SUMIF(B12,"Lesgevers of trainers",J12)</f>
        <v>0</v>
      </c>
      <c r="T12" s="36">
        <f t="shared" ref="T12:T41" si="15">SUMIF(B12,"Andere",K12)</f>
        <v>0</v>
      </c>
      <c r="U12" s="36">
        <f t="shared" ref="U12:U41" si="16">SUMIF(B12,"Andere",J12)</f>
        <v>0</v>
      </c>
      <c r="X12" s="36">
        <f>SUMIF(B12,"Scheidsrechter",Lijsten!$D$4)</f>
        <v>0.42370000000000002</v>
      </c>
      <c r="Y12" s="36">
        <f>SUMIF(B12,"Waarnemer",Lijsten!$D$4)</f>
        <v>0</v>
      </c>
      <c r="Z12" s="36">
        <f>SUMIF(B12,"Sportkampen",Lijsten!$D$4)</f>
        <v>0</v>
      </c>
      <c r="AA12" s="36">
        <f>SUMIF(B12,"Lesgevers of Trainers",Lijsten!$D$4)</f>
        <v>0</v>
      </c>
      <c r="AB12" s="36">
        <f>SUMIF(B12,"Andere",Lijsten!$D$3)</f>
        <v>0</v>
      </c>
    </row>
    <row r="13" spans="1:28" x14ac:dyDescent="0.3">
      <c r="A13" s="56"/>
      <c r="B13" s="57" t="s">
        <v>31</v>
      </c>
      <c r="C13" s="61"/>
      <c r="D13" s="58"/>
      <c r="E13" s="57"/>
      <c r="F13" s="59">
        <v>0</v>
      </c>
      <c r="G13" s="60"/>
      <c r="H13" s="60"/>
      <c r="I13" s="22">
        <f t="shared" si="5"/>
        <v>0.42370000000000002</v>
      </c>
      <c r="J13" s="38">
        <f t="shared" si="6"/>
        <v>0</v>
      </c>
      <c r="K13" s="63">
        <f t="shared" ref="K13:K41" si="17">F13/15</f>
        <v>0</v>
      </c>
      <c r="L13" s="36">
        <f t="shared" si="7"/>
        <v>0</v>
      </c>
      <c r="M13" s="36">
        <f t="shared" si="8"/>
        <v>0</v>
      </c>
      <c r="N13" s="36">
        <f t="shared" si="9"/>
        <v>0</v>
      </c>
      <c r="O13" s="36">
        <f t="shared" si="10"/>
        <v>0</v>
      </c>
      <c r="P13" s="36">
        <f t="shared" si="11"/>
        <v>0</v>
      </c>
      <c r="Q13" s="36">
        <f t="shared" si="12"/>
        <v>0</v>
      </c>
      <c r="R13" s="36">
        <f t="shared" si="13"/>
        <v>0</v>
      </c>
      <c r="S13" s="36">
        <f t="shared" si="14"/>
        <v>0</v>
      </c>
      <c r="T13" s="36">
        <f t="shared" si="15"/>
        <v>0</v>
      </c>
      <c r="U13" s="36">
        <f t="shared" si="16"/>
        <v>0</v>
      </c>
      <c r="X13" s="36">
        <f>SUMIF(B13,"Scheidsrechter",Lijsten!$D$4)</f>
        <v>0.42370000000000002</v>
      </c>
      <c r="Y13" s="36">
        <f>SUMIF(B13,"Waarnemer",Lijsten!$D$4)</f>
        <v>0</v>
      </c>
      <c r="Z13" s="36">
        <f>SUMIF(B13,"Sportkampen",Lijsten!$D$4)</f>
        <v>0</v>
      </c>
      <c r="AA13" s="36">
        <f>SUMIF(B13,"Lesgevers of Trainers",Lijsten!$D$4)</f>
        <v>0</v>
      </c>
      <c r="AB13" s="36">
        <f>SUMIF(B13,"Andere",Lijsten!$D$3)</f>
        <v>0</v>
      </c>
    </row>
    <row r="14" spans="1:28" x14ac:dyDescent="0.3">
      <c r="A14" s="56"/>
      <c r="B14" s="57" t="s">
        <v>31</v>
      </c>
      <c r="C14" s="58"/>
      <c r="D14" s="58"/>
      <c r="E14" s="57"/>
      <c r="F14" s="59">
        <v>0</v>
      </c>
      <c r="G14" s="60"/>
      <c r="H14" s="60"/>
      <c r="I14" s="22">
        <f t="shared" si="5"/>
        <v>0.42370000000000002</v>
      </c>
      <c r="J14" s="38">
        <f t="shared" si="6"/>
        <v>0</v>
      </c>
      <c r="K14" s="63">
        <f t="shared" si="17"/>
        <v>0</v>
      </c>
      <c r="L14" s="36">
        <f t="shared" si="7"/>
        <v>0</v>
      </c>
      <c r="M14" s="36">
        <f t="shared" si="8"/>
        <v>0</v>
      </c>
      <c r="N14" s="36">
        <f t="shared" si="9"/>
        <v>0</v>
      </c>
      <c r="O14" s="36">
        <f t="shared" si="10"/>
        <v>0</v>
      </c>
      <c r="P14" s="36">
        <f t="shared" si="11"/>
        <v>0</v>
      </c>
      <c r="Q14" s="36">
        <f t="shared" si="12"/>
        <v>0</v>
      </c>
      <c r="R14" s="36">
        <f t="shared" si="13"/>
        <v>0</v>
      </c>
      <c r="S14" s="36">
        <f t="shared" si="14"/>
        <v>0</v>
      </c>
      <c r="T14" s="36">
        <f t="shared" si="15"/>
        <v>0</v>
      </c>
      <c r="U14" s="36">
        <f t="shared" si="16"/>
        <v>0</v>
      </c>
      <c r="X14" s="36">
        <f>SUMIF(B14,"Scheidsrechter",Lijsten!$D$4)</f>
        <v>0.42370000000000002</v>
      </c>
      <c r="Y14" s="36">
        <f>SUMIF(B14,"Waarnemer",Lijsten!$D$4)</f>
        <v>0</v>
      </c>
      <c r="Z14" s="36">
        <f>SUMIF(B14,"Sportkampen",Lijsten!$D$4)</f>
        <v>0</v>
      </c>
      <c r="AA14" s="36">
        <f>SUMIF(B14,"Lesgevers of Trainers",Lijsten!$D$4)</f>
        <v>0</v>
      </c>
      <c r="AB14" s="36">
        <f>SUMIF(B14,"Andere",Lijsten!$D$3)</f>
        <v>0</v>
      </c>
    </row>
    <row r="15" spans="1:28" x14ac:dyDescent="0.3">
      <c r="A15" s="56"/>
      <c r="B15" s="57" t="s">
        <v>31</v>
      </c>
      <c r="C15" s="61"/>
      <c r="D15" s="58"/>
      <c r="E15" s="57"/>
      <c r="F15" s="59">
        <v>0</v>
      </c>
      <c r="G15" s="60"/>
      <c r="H15" s="60"/>
      <c r="I15" s="22">
        <f t="shared" si="5"/>
        <v>0.42370000000000002</v>
      </c>
      <c r="J15" s="38">
        <f t="shared" si="6"/>
        <v>0</v>
      </c>
      <c r="K15" s="63">
        <f t="shared" si="17"/>
        <v>0</v>
      </c>
      <c r="L15" s="36">
        <f t="shared" si="7"/>
        <v>0</v>
      </c>
      <c r="M15" s="36">
        <f t="shared" si="8"/>
        <v>0</v>
      </c>
      <c r="N15" s="36">
        <f t="shared" si="9"/>
        <v>0</v>
      </c>
      <c r="O15" s="36">
        <f t="shared" si="10"/>
        <v>0</v>
      </c>
      <c r="P15" s="36">
        <f t="shared" si="11"/>
        <v>0</v>
      </c>
      <c r="Q15" s="36">
        <f t="shared" si="12"/>
        <v>0</v>
      </c>
      <c r="R15" s="36">
        <f t="shared" si="13"/>
        <v>0</v>
      </c>
      <c r="S15" s="36">
        <f t="shared" si="14"/>
        <v>0</v>
      </c>
      <c r="T15" s="36">
        <f t="shared" si="15"/>
        <v>0</v>
      </c>
      <c r="U15" s="36">
        <f t="shared" si="16"/>
        <v>0</v>
      </c>
      <c r="X15" s="36">
        <f>SUMIF(B15,"Scheidsrechter",Lijsten!$D$4)</f>
        <v>0.42370000000000002</v>
      </c>
      <c r="Y15" s="36">
        <f>SUMIF(B15,"Waarnemer",Lijsten!$D$4)</f>
        <v>0</v>
      </c>
      <c r="Z15" s="36">
        <f>SUMIF(B15,"Sportkampen",Lijsten!$D$4)</f>
        <v>0</v>
      </c>
      <c r="AA15" s="36">
        <f>SUMIF(B15,"Lesgevers of Trainers",Lijsten!$D$4)</f>
        <v>0</v>
      </c>
      <c r="AB15" s="36">
        <f>SUMIF(B15,"Andere",Lijsten!$D$3)</f>
        <v>0</v>
      </c>
    </row>
    <row r="16" spans="1:28" x14ac:dyDescent="0.3">
      <c r="A16" s="56"/>
      <c r="B16" s="57" t="s">
        <v>31</v>
      </c>
      <c r="C16" s="61"/>
      <c r="D16" s="58"/>
      <c r="E16" s="57"/>
      <c r="F16" s="59">
        <v>0</v>
      </c>
      <c r="G16" s="60"/>
      <c r="H16" s="60"/>
      <c r="I16" s="22">
        <f t="shared" si="5"/>
        <v>0.42370000000000002</v>
      </c>
      <c r="J16" s="38">
        <f t="shared" si="6"/>
        <v>0</v>
      </c>
      <c r="K16" s="63">
        <f t="shared" si="17"/>
        <v>0</v>
      </c>
      <c r="L16" s="36">
        <f t="shared" si="7"/>
        <v>0</v>
      </c>
      <c r="M16" s="36">
        <f t="shared" si="8"/>
        <v>0</v>
      </c>
      <c r="N16" s="36">
        <f t="shared" si="9"/>
        <v>0</v>
      </c>
      <c r="O16" s="36">
        <f t="shared" si="10"/>
        <v>0</v>
      </c>
      <c r="P16" s="36">
        <f t="shared" si="11"/>
        <v>0</v>
      </c>
      <c r="Q16" s="36">
        <f t="shared" si="12"/>
        <v>0</v>
      </c>
      <c r="R16" s="36">
        <f t="shared" si="13"/>
        <v>0</v>
      </c>
      <c r="S16" s="36">
        <f t="shared" si="14"/>
        <v>0</v>
      </c>
      <c r="T16" s="36">
        <f t="shared" si="15"/>
        <v>0</v>
      </c>
      <c r="U16" s="36">
        <f t="shared" si="16"/>
        <v>0</v>
      </c>
      <c r="X16" s="36">
        <f>SUMIF(B16,"Scheidsrechter",Lijsten!$D$4)</f>
        <v>0.42370000000000002</v>
      </c>
      <c r="Y16" s="36">
        <f>SUMIF(B16,"Waarnemer",Lijsten!$D$4)</f>
        <v>0</v>
      </c>
      <c r="Z16" s="36">
        <f>SUMIF(B16,"Sportkampen",Lijsten!$D$4)</f>
        <v>0</v>
      </c>
      <c r="AA16" s="36">
        <f>SUMIF(B16,"Lesgevers of Trainers",Lijsten!$D$4)</f>
        <v>0</v>
      </c>
      <c r="AB16" s="36">
        <f>SUMIF(B16,"Andere",Lijsten!$D$3)</f>
        <v>0</v>
      </c>
    </row>
    <row r="17" spans="1:28" x14ac:dyDescent="0.3">
      <c r="A17" s="56"/>
      <c r="B17" s="57" t="s">
        <v>31</v>
      </c>
      <c r="C17" s="61"/>
      <c r="D17" s="58"/>
      <c r="E17" s="57"/>
      <c r="F17" s="59">
        <v>0</v>
      </c>
      <c r="G17" s="60"/>
      <c r="H17" s="60"/>
      <c r="I17" s="22">
        <f t="shared" si="5"/>
        <v>0.42370000000000002</v>
      </c>
      <c r="J17" s="38">
        <f t="shared" si="6"/>
        <v>0</v>
      </c>
      <c r="K17" s="63">
        <f t="shared" si="17"/>
        <v>0</v>
      </c>
      <c r="L17" s="36">
        <f t="shared" si="7"/>
        <v>0</v>
      </c>
      <c r="M17" s="36">
        <f t="shared" si="8"/>
        <v>0</v>
      </c>
      <c r="N17" s="36">
        <f t="shared" si="9"/>
        <v>0</v>
      </c>
      <c r="O17" s="36">
        <f t="shared" si="10"/>
        <v>0</v>
      </c>
      <c r="P17" s="36">
        <f t="shared" si="11"/>
        <v>0</v>
      </c>
      <c r="Q17" s="36">
        <f t="shared" si="12"/>
        <v>0</v>
      </c>
      <c r="R17" s="36">
        <f t="shared" si="13"/>
        <v>0</v>
      </c>
      <c r="S17" s="36">
        <f t="shared" si="14"/>
        <v>0</v>
      </c>
      <c r="T17" s="36">
        <f t="shared" si="15"/>
        <v>0</v>
      </c>
      <c r="U17" s="36">
        <f t="shared" si="16"/>
        <v>0</v>
      </c>
      <c r="X17" s="36">
        <f>SUMIF(B17,"Scheidsrechter",Lijsten!$D$4)</f>
        <v>0.42370000000000002</v>
      </c>
      <c r="Y17" s="36">
        <f>SUMIF(B17,"Waarnemer",Lijsten!$D$4)</f>
        <v>0</v>
      </c>
      <c r="Z17" s="36">
        <f>SUMIF(B17,"Sportkampen",Lijsten!$D$4)</f>
        <v>0</v>
      </c>
      <c r="AA17" s="36">
        <f>SUMIF(B17,"Lesgevers of Trainers",Lijsten!$D$4)</f>
        <v>0</v>
      </c>
      <c r="AB17" s="36">
        <f>SUMIF(B17,"Andere",Lijsten!$D$3)</f>
        <v>0</v>
      </c>
    </row>
    <row r="18" spans="1:28" x14ac:dyDescent="0.3">
      <c r="A18" s="56"/>
      <c r="B18" s="57" t="s">
        <v>31</v>
      </c>
      <c r="C18" s="58"/>
      <c r="D18" s="58"/>
      <c r="E18" s="57"/>
      <c r="F18" s="59">
        <v>0</v>
      </c>
      <c r="G18" s="60"/>
      <c r="H18" s="60"/>
      <c r="I18" s="22">
        <f t="shared" si="5"/>
        <v>0.42370000000000002</v>
      </c>
      <c r="J18" s="38">
        <f t="shared" si="6"/>
        <v>0</v>
      </c>
      <c r="K18" s="63">
        <f t="shared" si="17"/>
        <v>0</v>
      </c>
      <c r="L18" s="36">
        <f t="shared" si="7"/>
        <v>0</v>
      </c>
      <c r="M18" s="36">
        <f t="shared" si="8"/>
        <v>0</v>
      </c>
      <c r="N18" s="36">
        <f t="shared" si="9"/>
        <v>0</v>
      </c>
      <c r="O18" s="36">
        <f t="shared" si="10"/>
        <v>0</v>
      </c>
      <c r="P18" s="36">
        <f t="shared" si="11"/>
        <v>0</v>
      </c>
      <c r="Q18" s="36">
        <f t="shared" si="12"/>
        <v>0</v>
      </c>
      <c r="R18" s="36">
        <f t="shared" si="13"/>
        <v>0</v>
      </c>
      <c r="S18" s="36">
        <f t="shared" si="14"/>
        <v>0</v>
      </c>
      <c r="T18" s="36">
        <f t="shared" si="15"/>
        <v>0</v>
      </c>
      <c r="U18" s="36">
        <f t="shared" si="16"/>
        <v>0</v>
      </c>
      <c r="X18" s="36">
        <f>SUMIF(B18,"Scheidsrechter",Lijsten!$D$4)</f>
        <v>0.42370000000000002</v>
      </c>
      <c r="Y18" s="36">
        <f>SUMIF(B18,"Waarnemer",Lijsten!$D$4)</f>
        <v>0</v>
      </c>
      <c r="Z18" s="36">
        <f>SUMIF(B18,"Sportkampen",Lijsten!$D$4)</f>
        <v>0</v>
      </c>
      <c r="AA18" s="36">
        <f>SUMIF(B18,"Lesgevers of Trainers",Lijsten!$D$4)</f>
        <v>0</v>
      </c>
      <c r="AB18" s="36">
        <f>SUMIF(B18,"Andere",Lijsten!$D$3)</f>
        <v>0</v>
      </c>
    </row>
    <row r="19" spans="1:28" x14ac:dyDescent="0.3">
      <c r="A19" s="56"/>
      <c r="B19" s="57" t="s">
        <v>31</v>
      </c>
      <c r="C19" s="61"/>
      <c r="D19" s="58"/>
      <c r="E19" s="57"/>
      <c r="F19" s="59">
        <v>0</v>
      </c>
      <c r="G19" s="60"/>
      <c r="H19" s="60"/>
      <c r="I19" s="22">
        <f t="shared" si="5"/>
        <v>0.42370000000000002</v>
      </c>
      <c r="J19" s="38">
        <f t="shared" si="6"/>
        <v>0</v>
      </c>
      <c r="K19" s="63">
        <f t="shared" si="17"/>
        <v>0</v>
      </c>
      <c r="L19" s="36">
        <f t="shared" si="7"/>
        <v>0</v>
      </c>
      <c r="M19" s="36">
        <f t="shared" si="8"/>
        <v>0</v>
      </c>
      <c r="N19" s="36">
        <f t="shared" si="9"/>
        <v>0</v>
      </c>
      <c r="O19" s="36">
        <f t="shared" si="10"/>
        <v>0</v>
      </c>
      <c r="P19" s="36">
        <f t="shared" si="11"/>
        <v>0</v>
      </c>
      <c r="Q19" s="36">
        <f t="shared" si="12"/>
        <v>0</v>
      </c>
      <c r="R19" s="36">
        <f t="shared" si="13"/>
        <v>0</v>
      </c>
      <c r="S19" s="36">
        <f t="shared" si="14"/>
        <v>0</v>
      </c>
      <c r="T19" s="36">
        <f t="shared" si="15"/>
        <v>0</v>
      </c>
      <c r="U19" s="36">
        <f t="shared" si="16"/>
        <v>0</v>
      </c>
      <c r="X19" s="36">
        <f>SUMIF(B19,"Scheidsrechter",Lijsten!$D$4)</f>
        <v>0.42370000000000002</v>
      </c>
      <c r="Y19" s="36">
        <f>SUMIF(B19,"Waarnemer",Lijsten!$D$4)</f>
        <v>0</v>
      </c>
      <c r="Z19" s="36">
        <f>SUMIF(B19,"Sportkampen",Lijsten!$D$4)</f>
        <v>0</v>
      </c>
      <c r="AA19" s="36">
        <f>SUMIF(B19,"Lesgevers of Trainers",Lijsten!$D$4)</f>
        <v>0</v>
      </c>
      <c r="AB19" s="36">
        <f>SUMIF(B19,"Andere",Lijsten!$D$3)</f>
        <v>0</v>
      </c>
    </row>
    <row r="20" spans="1:28" x14ac:dyDescent="0.3">
      <c r="A20" s="56"/>
      <c r="B20" s="57" t="s">
        <v>31</v>
      </c>
      <c r="C20" s="61"/>
      <c r="D20" s="58"/>
      <c r="E20" s="57"/>
      <c r="F20" s="59">
        <v>0</v>
      </c>
      <c r="G20" s="60"/>
      <c r="H20" s="60"/>
      <c r="I20" s="22">
        <f t="shared" si="5"/>
        <v>0.42370000000000002</v>
      </c>
      <c r="J20" s="38">
        <f t="shared" si="6"/>
        <v>0</v>
      </c>
      <c r="K20" s="63">
        <f t="shared" si="17"/>
        <v>0</v>
      </c>
      <c r="L20" s="36">
        <f t="shared" si="7"/>
        <v>0</v>
      </c>
      <c r="M20" s="36">
        <f t="shared" si="8"/>
        <v>0</v>
      </c>
      <c r="N20" s="36">
        <f t="shared" si="9"/>
        <v>0</v>
      </c>
      <c r="O20" s="36">
        <f t="shared" si="10"/>
        <v>0</v>
      </c>
      <c r="P20" s="36">
        <f t="shared" si="11"/>
        <v>0</v>
      </c>
      <c r="Q20" s="36">
        <f t="shared" si="12"/>
        <v>0</v>
      </c>
      <c r="R20" s="36">
        <f t="shared" si="13"/>
        <v>0</v>
      </c>
      <c r="S20" s="36">
        <f t="shared" si="14"/>
        <v>0</v>
      </c>
      <c r="T20" s="36">
        <f t="shared" si="15"/>
        <v>0</v>
      </c>
      <c r="U20" s="36">
        <f t="shared" si="16"/>
        <v>0</v>
      </c>
      <c r="X20" s="36">
        <f>SUMIF(B20,"Scheidsrechter",Lijsten!$D$4)</f>
        <v>0.42370000000000002</v>
      </c>
      <c r="Y20" s="36">
        <f>SUMIF(B20,"Waarnemer",Lijsten!$D$4)</f>
        <v>0</v>
      </c>
      <c r="Z20" s="36">
        <f>SUMIF(B20,"Sportkampen",Lijsten!$D$4)</f>
        <v>0</v>
      </c>
      <c r="AA20" s="36">
        <f>SUMIF(B20,"Lesgevers of Trainers",Lijsten!$D$4)</f>
        <v>0</v>
      </c>
      <c r="AB20" s="36">
        <f>SUMIF(B20,"Andere",Lijsten!$D$3)</f>
        <v>0</v>
      </c>
    </row>
    <row r="21" spans="1:28" x14ac:dyDescent="0.3">
      <c r="A21" s="56"/>
      <c r="B21" s="57" t="s">
        <v>31</v>
      </c>
      <c r="C21" s="61"/>
      <c r="D21" s="58"/>
      <c r="E21" s="57"/>
      <c r="F21" s="59">
        <v>0</v>
      </c>
      <c r="G21" s="60"/>
      <c r="H21" s="60"/>
      <c r="I21" s="22">
        <f t="shared" si="5"/>
        <v>0.42370000000000002</v>
      </c>
      <c r="J21" s="38">
        <f t="shared" si="6"/>
        <v>0</v>
      </c>
      <c r="K21" s="63">
        <f t="shared" si="17"/>
        <v>0</v>
      </c>
      <c r="L21" s="36">
        <f t="shared" si="7"/>
        <v>0</v>
      </c>
      <c r="M21" s="36">
        <f t="shared" si="8"/>
        <v>0</v>
      </c>
      <c r="N21" s="36">
        <f t="shared" si="9"/>
        <v>0</v>
      </c>
      <c r="O21" s="36">
        <f t="shared" si="10"/>
        <v>0</v>
      </c>
      <c r="P21" s="36">
        <f t="shared" si="11"/>
        <v>0</v>
      </c>
      <c r="Q21" s="36">
        <f t="shared" si="12"/>
        <v>0</v>
      </c>
      <c r="R21" s="36">
        <f t="shared" si="13"/>
        <v>0</v>
      </c>
      <c r="S21" s="36">
        <f t="shared" si="14"/>
        <v>0</v>
      </c>
      <c r="T21" s="36">
        <f t="shared" si="15"/>
        <v>0</v>
      </c>
      <c r="U21" s="36">
        <f t="shared" si="16"/>
        <v>0</v>
      </c>
      <c r="X21" s="36">
        <f>SUMIF(B21,"Scheidsrechter",Lijsten!$D$4)</f>
        <v>0.42370000000000002</v>
      </c>
      <c r="Y21" s="36">
        <f>SUMIF(B21,"Waarnemer",Lijsten!$D$4)</f>
        <v>0</v>
      </c>
      <c r="Z21" s="36">
        <f>SUMIF(B21,"Sportkampen",Lijsten!$D$4)</f>
        <v>0</v>
      </c>
      <c r="AA21" s="36">
        <f>SUMIF(B21,"Lesgevers of Trainers",Lijsten!$D$4)</f>
        <v>0</v>
      </c>
      <c r="AB21" s="36">
        <f>SUMIF(B21,"Andere",Lijsten!$D$3)</f>
        <v>0</v>
      </c>
    </row>
    <row r="22" spans="1:28" x14ac:dyDescent="0.3">
      <c r="A22" s="56"/>
      <c r="B22" s="57" t="s">
        <v>31</v>
      </c>
      <c r="C22" s="61"/>
      <c r="D22" s="58"/>
      <c r="E22" s="57"/>
      <c r="F22" s="59">
        <v>0</v>
      </c>
      <c r="G22" s="60"/>
      <c r="H22" s="60"/>
      <c r="I22" s="22">
        <f t="shared" si="5"/>
        <v>0.42370000000000002</v>
      </c>
      <c r="J22" s="38">
        <f t="shared" si="6"/>
        <v>0</v>
      </c>
      <c r="K22" s="63">
        <f t="shared" si="17"/>
        <v>0</v>
      </c>
      <c r="L22" s="36">
        <f t="shared" si="7"/>
        <v>0</v>
      </c>
      <c r="M22" s="36">
        <f t="shared" si="8"/>
        <v>0</v>
      </c>
      <c r="N22" s="36">
        <f t="shared" si="9"/>
        <v>0</v>
      </c>
      <c r="O22" s="36">
        <f t="shared" si="10"/>
        <v>0</v>
      </c>
      <c r="P22" s="36">
        <f t="shared" si="11"/>
        <v>0</v>
      </c>
      <c r="Q22" s="36">
        <f t="shared" si="12"/>
        <v>0</v>
      </c>
      <c r="R22" s="36">
        <f t="shared" si="13"/>
        <v>0</v>
      </c>
      <c r="S22" s="36">
        <f t="shared" si="14"/>
        <v>0</v>
      </c>
      <c r="T22" s="36">
        <f t="shared" si="15"/>
        <v>0</v>
      </c>
      <c r="U22" s="36">
        <f t="shared" si="16"/>
        <v>0</v>
      </c>
      <c r="X22" s="36">
        <f>SUMIF(B22,"Scheidsrechter",Lijsten!$D$4)</f>
        <v>0.42370000000000002</v>
      </c>
      <c r="Y22" s="36">
        <f>SUMIF(B22,"Waarnemer",Lijsten!$D$4)</f>
        <v>0</v>
      </c>
      <c r="Z22" s="36">
        <f>SUMIF(B22,"Sportkampen",Lijsten!$D$4)</f>
        <v>0</v>
      </c>
      <c r="AA22" s="36">
        <f>SUMIF(B22,"Lesgevers of Trainers",Lijsten!$D$4)</f>
        <v>0</v>
      </c>
      <c r="AB22" s="36">
        <f>SUMIF(B22,"Andere",Lijsten!$D$3)</f>
        <v>0</v>
      </c>
    </row>
    <row r="23" spans="1:28" x14ac:dyDescent="0.3">
      <c r="A23" s="56"/>
      <c r="B23" s="57" t="s">
        <v>31</v>
      </c>
      <c r="C23" s="61"/>
      <c r="D23" s="58"/>
      <c r="E23" s="57"/>
      <c r="F23" s="59">
        <v>0</v>
      </c>
      <c r="G23" s="60"/>
      <c r="H23" s="60"/>
      <c r="I23" s="22">
        <f t="shared" si="5"/>
        <v>0.42370000000000002</v>
      </c>
      <c r="J23" s="38">
        <f t="shared" si="6"/>
        <v>0</v>
      </c>
      <c r="K23" s="63">
        <f t="shared" si="17"/>
        <v>0</v>
      </c>
      <c r="L23" s="36">
        <f t="shared" si="7"/>
        <v>0</v>
      </c>
      <c r="M23" s="36">
        <f t="shared" si="8"/>
        <v>0</v>
      </c>
      <c r="N23" s="36">
        <f t="shared" si="9"/>
        <v>0</v>
      </c>
      <c r="O23" s="36">
        <f t="shared" si="10"/>
        <v>0</v>
      </c>
      <c r="P23" s="36">
        <f t="shared" si="11"/>
        <v>0</v>
      </c>
      <c r="Q23" s="36">
        <f t="shared" si="12"/>
        <v>0</v>
      </c>
      <c r="R23" s="36">
        <f t="shared" si="13"/>
        <v>0</v>
      </c>
      <c r="S23" s="36">
        <f t="shared" si="14"/>
        <v>0</v>
      </c>
      <c r="T23" s="36">
        <f t="shared" si="15"/>
        <v>0</v>
      </c>
      <c r="U23" s="36">
        <f t="shared" si="16"/>
        <v>0</v>
      </c>
      <c r="X23" s="36">
        <f>SUMIF(B23,"Scheidsrechter",Lijsten!$D$4)</f>
        <v>0.42370000000000002</v>
      </c>
      <c r="Y23" s="36">
        <f>SUMIF(B23,"Waarnemer",Lijsten!$D$4)</f>
        <v>0</v>
      </c>
      <c r="Z23" s="36">
        <f>SUMIF(B23,"Sportkampen",Lijsten!$D$4)</f>
        <v>0</v>
      </c>
      <c r="AA23" s="36">
        <f>SUMIF(B23,"Lesgevers of Trainers",Lijsten!$D$4)</f>
        <v>0</v>
      </c>
      <c r="AB23" s="36">
        <f>SUMIF(B23,"Andere",Lijsten!$D$3)</f>
        <v>0</v>
      </c>
    </row>
    <row r="24" spans="1:28" x14ac:dyDescent="0.3">
      <c r="A24" s="56"/>
      <c r="B24" s="57" t="s">
        <v>31</v>
      </c>
      <c r="C24" s="61"/>
      <c r="D24" s="58"/>
      <c r="E24" s="57"/>
      <c r="F24" s="59">
        <v>0</v>
      </c>
      <c r="G24" s="60"/>
      <c r="H24" s="60"/>
      <c r="I24" s="22">
        <f t="shared" si="5"/>
        <v>0.42370000000000002</v>
      </c>
      <c r="J24" s="38">
        <f t="shared" si="6"/>
        <v>0</v>
      </c>
      <c r="K24" s="63">
        <f t="shared" si="17"/>
        <v>0</v>
      </c>
      <c r="L24" s="36">
        <f t="shared" si="7"/>
        <v>0</v>
      </c>
      <c r="M24" s="36">
        <f t="shared" si="8"/>
        <v>0</v>
      </c>
      <c r="N24" s="36">
        <f t="shared" si="9"/>
        <v>0</v>
      </c>
      <c r="O24" s="36">
        <f t="shared" si="10"/>
        <v>0</v>
      </c>
      <c r="P24" s="36">
        <f t="shared" si="11"/>
        <v>0</v>
      </c>
      <c r="Q24" s="36">
        <f t="shared" si="12"/>
        <v>0</v>
      </c>
      <c r="R24" s="36">
        <f t="shared" si="13"/>
        <v>0</v>
      </c>
      <c r="S24" s="36">
        <f t="shared" si="14"/>
        <v>0</v>
      </c>
      <c r="T24" s="36">
        <f t="shared" si="15"/>
        <v>0</v>
      </c>
      <c r="U24" s="36">
        <f t="shared" si="16"/>
        <v>0</v>
      </c>
      <c r="X24" s="36">
        <f>SUMIF(B24,"Scheidsrechter",Lijsten!$D$4)</f>
        <v>0.42370000000000002</v>
      </c>
      <c r="Y24" s="36">
        <f>SUMIF(B24,"Waarnemer",Lijsten!$D$4)</f>
        <v>0</v>
      </c>
      <c r="Z24" s="36">
        <f>SUMIF(B24,"Sportkampen",Lijsten!$D$4)</f>
        <v>0</v>
      </c>
      <c r="AA24" s="36">
        <f>SUMIF(B24,"Lesgevers of Trainers",Lijsten!$D$4)</f>
        <v>0</v>
      </c>
      <c r="AB24" s="36">
        <f>SUMIF(B24,"Andere",Lijsten!$D$3)</f>
        <v>0</v>
      </c>
    </row>
    <row r="25" spans="1:28" x14ac:dyDescent="0.3">
      <c r="A25" s="56"/>
      <c r="B25" s="57" t="s">
        <v>31</v>
      </c>
      <c r="C25" s="61"/>
      <c r="D25" s="58"/>
      <c r="E25" s="57"/>
      <c r="F25" s="59">
        <v>0</v>
      </c>
      <c r="G25" s="60"/>
      <c r="H25" s="60"/>
      <c r="I25" s="22">
        <f t="shared" si="5"/>
        <v>0.42370000000000002</v>
      </c>
      <c r="J25" s="38">
        <f t="shared" si="6"/>
        <v>0</v>
      </c>
      <c r="K25" s="63">
        <f t="shared" si="17"/>
        <v>0</v>
      </c>
      <c r="L25" s="36">
        <f t="shared" si="7"/>
        <v>0</v>
      </c>
      <c r="M25" s="36">
        <f t="shared" si="8"/>
        <v>0</v>
      </c>
      <c r="N25" s="36">
        <f t="shared" si="9"/>
        <v>0</v>
      </c>
      <c r="O25" s="36">
        <f t="shared" si="10"/>
        <v>0</v>
      </c>
      <c r="P25" s="36">
        <f t="shared" si="11"/>
        <v>0</v>
      </c>
      <c r="Q25" s="36">
        <f t="shared" si="12"/>
        <v>0</v>
      </c>
      <c r="R25" s="36">
        <f t="shared" si="13"/>
        <v>0</v>
      </c>
      <c r="S25" s="36">
        <f t="shared" si="14"/>
        <v>0</v>
      </c>
      <c r="T25" s="36">
        <f t="shared" si="15"/>
        <v>0</v>
      </c>
      <c r="U25" s="36">
        <f t="shared" si="16"/>
        <v>0</v>
      </c>
      <c r="X25" s="36">
        <f>SUMIF(B25,"Scheidsrechter",Lijsten!$D$4)</f>
        <v>0.42370000000000002</v>
      </c>
      <c r="Y25" s="36">
        <f>SUMIF(B25,"Waarnemer",Lijsten!$D$4)</f>
        <v>0</v>
      </c>
      <c r="Z25" s="36">
        <f>SUMIF(B25,"Sportkampen",Lijsten!$D$4)</f>
        <v>0</v>
      </c>
      <c r="AA25" s="36">
        <f>SUMIF(B25,"Lesgevers of Trainers",Lijsten!$D$4)</f>
        <v>0</v>
      </c>
      <c r="AB25" s="36">
        <f>SUMIF(B25,"Andere",Lijsten!$D$3)</f>
        <v>0</v>
      </c>
    </row>
    <row r="26" spans="1:28" x14ac:dyDescent="0.3">
      <c r="A26" s="56"/>
      <c r="B26" s="57" t="s">
        <v>31</v>
      </c>
      <c r="C26" s="58"/>
      <c r="D26" s="58"/>
      <c r="E26" s="57"/>
      <c r="F26" s="59">
        <v>0</v>
      </c>
      <c r="G26" s="60"/>
      <c r="H26" s="60"/>
      <c r="I26" s="22">
        <f t="shared" si="5"/>
        <v>0.42370000000000002</v>
      </c>
      <c r="J26" s="38">
        <f t="shared" si="6"/>
        <v>0</v>
      </c>
      <c r="K26" s="63">
        <f t="shared" si="17"/>
        <v>0</v>
      </c>
      <c r="L26" s="36">
        <f t="shared" si="7"/>
        <v>0</v>
      </c>
      <c r="M26" s="36">
        <f t="shared" si="8"/>
        <v>0</v>
      </c>
      <c r="N26" s="36">
        <f t="shared" si="9"/>
        <v>0</v>
      </c>
      <c r="O26" s="36">
        <f t="shared" si="10"/>
        <v>0</v>
      </c>
      <c r="P26" s="36">
        <f t="shared" si="11"/>
        <v>0</v>
      </c>
      <c r="Q26" s="36">
        <f t="shared" si="12"/>
        <v>0</v>
      </c>
      <c r="R26" s="36">
        <f t="shared" si="13"/>
        <v>0</v>
      </c>
      <c r="S26" s="36">
        <f t="shared" si="14"/>
        <v>0</v>
      </c>
      <c r="T26" s="36">
        <f t="shared" si="15"/>
        <v>0</v>
      </c>
      <c r="U26" s="36">
        <f t="shared" si="16"/>
        <v>0</v>
      </c>
      <c r="X26" s="36">
        <f>SUMIF(B26,"Scheidsrechter",Lijsten!$D$4)</f>
        <v>0.42370000000000002</v>
      </c>
      <c r="Y26" s="36">
        <f>SUMIF(B26,"Waarnemer",Lijsten!$D$4)</f>
        <v>0</v>
      </c>
      <c r="Z26" s="36">
        <f>SUMIF(B26,"Sportkampen",Lijsten!$D$4)</f>
        <v>0</v>
      </c>
      <c r="AA26" s="36">
        <f>SUMIF(B26,"Lesgevers of Trainers",Lijsten!$D$4)</f>
        <v>0</v>
      </c>
      <c r="AB26" s="36">
        <f>SUMIF(B26,"Andere",Lijsten!$D$3)</f>
        <v>0</v>
      </c>
    </row>
    <row r="27" spans="1:28" x14ac:dyDescent="0.3">
      <c r="A27" s="56"/>
      <c r="B27" s="57" t="s">
        <v>31</v>
      </c>
      <c r="C27" s="61"/>
      <c r="D27" s="58"/>
      <c r="E27" s="57"/>
      <c r="F27" s="59">
        <v>0</v>
      </c>
      <c r="G27" s="60"/>
      <c r="H27" s="60"/>
      <c r="I27" s="22">
        <f t="shared" si="5"/>
        <v>0.42370000000000002</v>
      </c>
      <c r="J27" s="38">
        <f t="shared" si="6"/>
        <v>0</v>
      </c>
      <c r="K27" s="63">
        <f t="shared" si="17"/>
        <v>0</v>
      </c>
      <c r="L27" s="36">
        <f t="shared" si="7"/>
        <v>0</v>
      </c>
      <c r="M27" s="36">
        <f t="shared" si="8"/>
        <v>0</v>
      </c>
      <c r="N27" s="36">
        <f t="shared" si="9"/>
        <v>0</v>
      </c>
      <c r="O27" s="36">
        <f t="shared" si="10"/>
        <v>0</v>
      </c>
      <c r="P27" s="36">
        <f t="shared" si="11"/>
        <v>0</v>
      </c>
      <c r="Q27" s="36">
        <f t="shared" si="12"/>
        <v>0</v>
      </c>
      <c r="R27" s="36">
        <f t="shared" si="13"/>
        <v>0</v>
      </c>
      <c r="S27" s="36">
        <f t="shared" si="14"/>
        <v>0</v>
      </c>
      <c r="T27" s="36">
        <f t="shared" si="15"/>
        <v>0</v>
      </c>
      <c r="U27" s="36">
        <f t="shared" si="16"/>
        <v>0</v>
      </c>
      <c r="X27" s="36">
        <f>SUMIF(B27,"Scheidsrechter",Lijsten!$D$4)</f>
        <v>0.42370000000000002</v>
      </c>
      <c r="Y27" s="36">
        <f>SUMIF(B27,"Waarnemer",Lijsten!$D$4)</f>
        <v>0</v>
      </c>
      <c r="Z27" s="36">
        <f>SUMIF(B27,"Sportkampen",Lijsten!$D$4)</f>
        <v>0</v>
      </c>
      <c r="AA27" s="36">
        <f>SUMIF(B27,"Lesgevers of Trainers",Lijsten!$D$4)</f>
        <v>0</v>
      </c>
      <c r="AB27" s="36">
        <f>SUMIF(B27,"Andere",Lijsten!$D$3)</f>
        <v>0</v>
      </c>
    </row>
    <row r="28" spans="1:28" x14ac:dyDescent="0.3">
      <c r="A28" s="56"/>
      <c r="B28" s="57" t="s">
        <v>31</v>
      </c>
      <c r="C28" s="61"/>
      <c r="D28" s="58"/>
      <c r="E28" s="57"/>
      <c r="F28" s="59">
        <v>0</v>
      </c>
      <c r="G28" s="60"/>
      <c r="H28" s="60"/>
      <c r="I28" s="22">
        <f t="shared" si="5"/>
        <v>0.42370000000000002</v>
      </c>
      <c r="J28" s="38">
        <f t="shared" si="6"/>
        <v>0</v>
      </c>
      <c r="K28" s="63">
        <f t="shared" si="17"/>
        <v>0</v>
      </c>
      <c r="L28" s="36">
        <f t="shared" si="7"/>
        <v>0</v>
      </c>
      <c r="M28" s="36">
        <f t="shared" si="8"/>
        <v>0</v>
      </c>
      <c r="N28" s="36">
        <f t="shared" si="9"/>
        <v>0</v>
      </c>
      <c r="O28" s="36">
        <f t="shared" si="10"/>
        <v>0</v>
      </c>
      <c r="P28" s="36">
        <f t="shared" si="11"/>
        <v>0</v>
      </c>
      <c r="Q28" s="36">
        <f t="shared" si="12"/>
        <v>0</v>
      </c>
      <c r="R28" s="36">
        <f t="shared" si="13"/>
        <v>0</v>
      </c>
      <c r="S28" s="36">
        <f t="shared" si="14"/>
        <v>0</v>
      </c>
      <c r="T28" s="36">
        <f t="shared" si="15"/>
        <v>0</v>
      </c>
      <c r="U28" s="36">
        <f t="shared" si="16"/>
        <v>0</v>
      </c>
      <c r="X28" s="36">
        <f>SUMIF(B28,"Scheidsrechter",Lijsten!$D$4)</f>
        <v>0.42370000000000002</v>
      </c>
      <c r="Y28" s="36">
        <f>SUMIF(B28,"Waarnemer",Lijsten!$D$4)</f>
        <v>0</v>
      </c>
      <c r="Z28" s="36">
        <f>SUMIF(B28,"Sportkampen",Lijsten!$D$4)</f>
        <v>0</v>
      </c>
      <c r="AA28" s="36">
        <f>SUMIF(B28,"Lesgevers of Trainers",Lijsten!$D$4)</f>
        <v>0</v>
      </c>
      <c r="AB28" s="36">
        <f>SUMIF(B28,"Andere",Lijsten!$D$3)</f>
        <v>0</v>
      </c>
    </row>
    <row r="29" spans="1:28" ht="13.8" customHeight="1" x14ac:dyDescent="0.3">
      <c r="A29" s="56"/>
      <c r="B29" s="57" t="s">
        <v>31</v>
      </c>
      <c r="C29" s="61"/>
      <c r="D29" s="58"/>
      <c r="E29" s="57"/>
      <c r="F29" s="59">
        <v>0</v>
      </c>
      <c r="G29" s="60"/>
      <c r="H29" s="60"/>
      <c r="I29" s="22">
        <f t="shared" si="5"/>
        <v>0.42370000000000002</v>
      </c>
      <c r="J29" s="38">
        <f t="shared" si="6"/>
        <v>0</v>
      </c>
      <c r="K29" s="63">
        <f t="shared" si="17"/>
        <v>0</v>
      </c>
      <c r="L29" s="36">
        <f t="shared" si="7"/>
        <v>0</v>
      </c>
      <c r="M29" s="36">
        <f t="shared" si="8"/>
        <v>0</v>
      </c>
      <c r="N29" s="36">
        <f t="shared" si="9"/>
        <v>0</v>
      </c>
      <c r="O29" s="36">
        <f t="shared" si="10"/>
        <v>0</v>
      </c>
      <c r="P29" s="36">
        <f t="shared" si="11"/>
        <v>0</v>
      </c>
      <c r="Q29" s="36">
        <f t="shared" si="12"/>
        <v>0</v>
      </c>
      <c r="R29" s="36">
        <f t="shared" si="13"/>
        <v>0</v>
      </c>
      <c r="S29" s="36">
        <f t="shared" si="14"/>
        <v>0</v>
      </c>
      <c r="T29" s="36">
        <f t="shared" si="15"/>
        <v>0</v>
      </c>
      <c r="U29" s="36">
        <f t="shared" si="16"/>
        <v>0</v>
      </c>
      <c r="X29" s="36">
        <f>SUMIF(B29,"Scheidsrechter",Lijsten!$D$4)</f>
        <v>0.42370000000000002</v>
      </c>
      <c r="Y29" s="36">
        <f>SUMIF(B29,"Waarnemer",Lijsten!$D$4)</f>
        <v>0</v>
      </c>
      <c r="Z29" s="36">
        <f>SUMIF(B29,"Sportkampen",Lijsten!$D$4)</f>
        <v>0</v>
      </c>
      <c r="AA29" s="36">
        <f>SUMIF(B29,"Lesgevers of Trainers",Lijsten!$D$4)</f>
        <v>0</v>
      </c>
      <c r="AB29" s="36">
        <f>SUMIF(B29,"Andere",Lijsten!$D$3)</f>
        <v>0</v>
      </c>
    </row>
    <row r="30" spans="1:28" x14ac:dyDescent="0.3">
      <c r="A30" s="56"/>
      <c r="B30" s="57" t="s">
        <v>31</v>
      </c>
      <c r="C30" s="58"/>
      <c r="D30" s="58"/>
      <c r="E30" s="57"/>
      <c r="F30" s="59">
        <v>0</v>
      </c>
      <c r="G30" s="60"/>
      <c r="H30" s="60"/>
      <c r="I30" s="22">
        <f t="shared" si="5"/>
        <v>0.42370000000000002</v>
      </c>
      <c r="J30" s="38">
        <f t="shared" si="6"/>
        <v>0</v>
      </c>
      <c r="K30" s="63">
        <f t="shared" si="17"/>
        <v>0</v>
      </c>
      <c r="L30" s="36">
        <f t="shared" si="7"/>
        <v>0</v>
      </c>
      <c r="M30" s="36">
        <f t="shared" si="8"/>
        <v>0</v>
      </c>
      <c r="N30" s="36">
        <f t="shared" si="9"/>
        <v>0</v>
      </c>
      <c r="O30" s="36">
        <f t="shared" si="10"/>
        <v>0</v>
      </c>
      <c r="P30" s="36">
        <f t="shared" si="11"/>
        <v>0</v>
      </c>
      <c r="Q30" s="36">
        <f t="shared" si="12"/>
        <v>0</v>
      </c>
      <c r="R30" s="36">
        <f t="shared" si="13"/>
        <v>0</v>
      </c>
      <c r="S30" s="36">
        <f t="shared" si="14"/>
        <v>0</v>
      </c>
      <c r="T30" s="36">
        <f t="shared" si="15"/>
        <v>0</v>
      </c>
      <c r="U30" s="36">
        <f t="shared" si="16"/>
        <v>0</v>
      </c>
      <c r="X30" s="36">
        <f>SUMIF(B30,"Scheidsrechter",Lijsten!$D$4)</f>
        <v>0.42370000000000002</v>
      </c>
      <c r="Y30" s="36">
        <f>SUMIF(B30,"Waarnemer",Lijsten!$D$4)</f>
        <v>0</v>
      </c>
      <c r="Z30" s="36">
        <f>SUMIF(B30,"Sportkampen",Lijsten!$D$4)</f>
        <v>0</v>
      </c>
      <c r="AA30" s="36">
        <f>SUMIF(B30,"Lesgevers of Trainers",Lijsten!$D$4)</f>
        <v>0</v>
      </c>
      <c r="AB30" s="36">
        <f>SUMIF(B30,"Andere",Lijsten!$D$3)</f>
        <v>0</v>
      </c>
    </row>
    <row r="31" spans="1:28" x14ac:dyDescent="0.3">
      <c r="A31" s="56"/>
      <c r="B31" s="57" t="s">
        <v>31</v>
      </c>
      <c r="C31" s="61"/>
      <c r="D31" s="58"/>
      <c r="E31" s="57"/>
      <c r="F31" s="59">
        <v>0</v>
      </c>
      <c r="G31" s="60"/>
      <c r="H31" s="60"/>
      <c r="I31" s="22">
        <f t="shared" si="5"/>
        <v>0.42370000000000002</v>
      </c>
      <c r="J31" s="38">
        <f t="shared" si="6"/>
        <v>0</v>
      </c>
      <c r="K31" s="63">
        <f t="shared" si="17"/>
        <v>0</v>
      </c>
      <c r="L31" s="36">
        <f t="shared" si="7"/>
        <v>0</v>
      </c>
      <c r="M31" s="36">
        <f t="shared" si="8"/>
        <v>0</v>
      </c>
      <c r="N31" s="36">
        <f t="shared" si="9"/>
        <v>0</v>
      </c>
      <c r="O31" s="36">
        <f t="shared" si="10"/>
        <v>0</v>
      </c>
      <c r="P31" s="36">
        <f t="shared" si="11"/>
        <v>0</v>
      </c>
      <c r="Q31" s="36">
        <f t="shared" si="12"/>
        <v>0</v>
      </c>
      <c r="R31" s="36">
        <f t="shared" si="13"/>
        <v>0</v>
      </c>
      <c r="S31" s="36">
        <f t="shared" si="14"/>
        <v>0</v>
      </c>
      <c r="T31" s="36">
        <f t="shared" si="15"/>
        <v>0</v>
      </c>
      <c r="U31" s="36">
        <f t="shared" si="16"/>
        <v>0</v>
      </c>
      <c r="X31" s="36">
        <f>SUMIF(B31,"Scheidsrechter",Lijsten!$D$4)</f>
        <v>0.42370000000000002</v>
      </c>
      <c r="Y31" s="36">
        <f>SUMIF(B31,"Waarnemer",Lijsten!$D$4)</f>
        <v>0</v>
      </c>
      <c r="Z31" s="36">
        <f>SUMIF(B31,"Sportkampen",Lijsten!$D$4)</f>
        <v>0</v>
      </c>
      <c r="AA31" s="36">
        <f>SUMIF(B31,"Lesgevers of Trainers",Lijsten!$D$4)</f>
        <v>0</v>
      </c>
      <c r="AB31" s="36">
        <f>SUMIF(B31,"Andere",Lijsten!$D$3)</f>
        <v>0</v>
      </c>
    </row>
    <row r="32" spans="1:28" x14ac:dyDescent="0.3">
      <c r="A32" s="56"/>
      <c r="B32" s="57" t="s">
        <v>31</v>
      </c>
      <c r="C32" s="61"/>
      <c r="D32" s="58"/>
      <c r="E32" s="57"/>
      <c r="F32" s="59">
        <v>0</v>
      </c>
      <c r="G32" s="60"/>
      <c r="H32" s="60"/>
      <c r="I32" s="22">
        <f t="shared" si="5"/>
        <v>0.42370000000000002</v>
      </c>
      <c r="J32" s="38">
        <f t="shared" si="6"/>
        <v>0</v>
      </c>
      <c r="K32" s="63">
        <f t="shared" si="17"/>
        <v>0</v>
      </c>
      <c r="L32" s="36">
        <f t="shared" si="7"/>
        <v>0</v>
      </c>
      <c r="M32" s="36">
        <f t="shared" si="8"/>
        <v>0</v>
      </c>
      <c r="N32" s="36">
        <f t="shared" si="9"/>
        <v>0</v>
      </c>
      <c r="O32" s="36">
        <f t="shared" si="10"/>
        <v>0</v>
      </c>
      <c r="P32" s="36">
        <f t="shared" si="11"/>
        <v>0</v>
      </c>
      <c r="Q32" s="36">
        <f t="shared" si="12"/>
        <v>0</v>
      </c>
      <c r="R32" s="36">
        <f t="shared" si="13"/>
        <v>0</v>
      </c>
      <c r="S32" s="36">
        <f t="shared" si="14"/>
        <v>0</v>
      </c>
      <c r="T32" s="36">
        <f t="shared" si="15"/>
        <v>0</v>
      </c>
      <c r="U32" s="36">
        <f t="shared" si="16"/>
        <v>0</v>
      </c>
      <c r="X32" s="36">
        <f>SUMIF(B32,"Scheidsrechter",Lijsten!$D$4)</f>
        <v>0.42370000000000002</v>
      </c>
      <c r="Y32" s="36">
        <f>SUMIF(B32,"Waarnemer",Lijsten!$D$4)</f>
        <v>0</v>
      </c>
      <c r="Z32" s="36">
        <f>SUMIF(B32,"Sportkampen",Lijsten!$D$4)</f>
        <v>0</v>
      </c>
      <c r="AA32" s="36">
        <f>SUMIF(B32,"Lesgevers of Trainers",Lijsten!$D$4)</f>
        <v>0</v>
      </c>
      <c r="AB32" s="36">
        <f>SUMIF(B32,"Andere",Lijsten!$D$3)</f>
        <v>0</v>
      </c>
    </row>
    <row r="33" spans="1:28" x14ac:dyDescent="0.3">
      <c r="A33" s="56"/>
      <c r="B33" s="57" t="s">
        <v>31</v>
      </c>
      <c r="C33" s="61"/>
      <c r="D33" s="58"/>
      <c r="E33" s="57"/>
      <c r="F33" s="59">
        <v>0</v>
      </c>
      <c r="G33" s="60"/>
      <c r="H33" s="60"/>
      <c r="I33" s="22">
        <f t="shared" si="5"/>
        <v>0.42370000000000002</v>
      </c>
      <c r="J33" s="38">
        <f t="shared" si="6"/>
        <v>0</v>
      </c>
      <c r="K33" s="63">
        <f t="shared" si="17"/>
        <v>0</v>
      </c>
      <c r="L33" s="36">
        <f t="shared" si="7"/>
        <v>0</v>
      </c>
      <c r="M33" s="36">
        <f t="shared" si="8"/>
        <v>0</v>
      </c>
      <c r="N33" s="36">
        <f t="shared" si="9"/>
        <v>0</v>
      </c>
      <c r="O33" s="36">
        <f t="shared" si="10"/>
        <v>0</v>
      </c>
      <c r="P33" s="36">
        <f t="shared" si="11"/>
        <v>0</v>
      </c>
      <c r="Q33" s="36">
        <f t="shared" si="12"/>
        <v>0</v>
      </c>
      <c r="R33" s="36">
        <f t="shared" si="13"/>
        <v>0</v>
      </c>
      <c r="S33" s="36">
        <f t="shared" si="14"/>
        <v>0</v>
      </c>
      <c r="T33" s="36">
        <f t="shared" si="15"/>
        <v>0</v>
      </c>
      <c r="U33" s="36">
        <f t="shared" si="16"/>
        <v>0</v>
      </c>
      <c r="X33" s="36">
        <f>SUMIF(B33,"Scheidsrechter",Lijsten!$D$4)</f>
        <v>0.42370000000000002</v>
      </c>
      <c r="Y33" s="36">
        <f>SUMIF(B33,"Waarnemer",Lijsten!$D$4)</f>
        <v>0</v>
      </c>
      <c r="Z33" s="36">
        <f>SUMIF(B33,"Sportkampen",Lijsten!$D$4)</f>
        <v>0</v>
      </c>
      <c r="AA33" s="36">
        <f>SUMIF(B33,"Lesgevers of Trainers",Lijsten!$D$4)</f>
        <v>0</v>
      </c>
      <c r="AB33" s="36">
        <f>SUMIF(B33,"Andere",Lijsten!$D$3)</f>
        <v>0</v>
      </c>
    </row>
    <row r="34" spans="1:28" x14ac:dyDescent="0.3">
      <c r="A34" s="56"/>
      <c r="B34" s="57" t="s">
        <v>31</v>
      </c>
      <c r="C34" s="61"/>
      <c r="D34" s="58"/>
      <c r="E34" s="57"/>
      <c r="F34" s="59">
        <v>0</v>
      </c>
      <c r="G34" s="60"/>
      <c r="H34" s="60"/>
      <c r="I34" s="22">
        <f t="shared" si="5"/>
        <v>0.42370000000000002</v>
      </c>
      <c r="J34" s="38">
        <f t="shared" si="6"/>
        <v>0</v>
      </c>
      <c r="K34" s="63">
        <f t="shared" si="17"/>
        <v>0</v>
      </c>
      <c r="L34" s="36">
        <f t="shared" si="7"/>
        <v>0</v>
      </c>
      <c r="M34" s="36">
        <f t="shared" si="8"/>
        <v>0</v>
      </c>
      <c r="N34" s="36">
        <f t="shared" si="9"/>
        <v>0</v>
      </c>
      <c r="O34" s="36">
        <f t="shared" si="10"/>
        <v>0</v>
      </c>
      <c r="P34" s="36">
        <f t="shared" si="11"/>
        <v>0</v>
      </c>
      <c r="Q34" s="36">
        <f t="shared" si="12"/>
        <v>0</v>
      </c>
      <c r="R34" s="36">
        <f t="shared" si="13"/>
        <v>0</v>
      </c>
      <c r="S34" s="36">
        <f t="shared" si="14"/>
        <v>0</v>
      </c>
      <c r="T34" s="36">
        <f t="shared" si="15"/>
        <v>0</v>
      </c>
      <c r="U34" s="36">
        <f t="shared" si="16"/>
        <v>0</v>
      </c>
      <c r="X34" s="36">
        <f>SUMIF(B34,"Scheidsrechter",Lijsten!$D$4)</f>
        <v>0.42370000000000002</v>
      </c>
      <c r="Y34" s="36">
        <f>SUMIF(B34,"Waarnemer",Lijsten!$D$4)</f>
        <v>0</v>
      </c>
      <c r="Z34" s="36">
        <f>SUMIF(B34,"Sportkampen",Lijsten!$D$4)</f>
        <v>0</v>
      </c>
      <c r="AA34" s="36">
        <f>SUMIF(B34,"Lesgevers of Trainers",Lijsten!$D$4)</f>
        <v>0</v>
      </c>
      <c r="AB34" s="36">
        <f>SUMIF(B34,"Andere",Lijsten!$D$3)</f>
        <v>0</v>
      </c>
    </row>
    <row r="35" spans="1:28" x14ac:dyDescent="0.3">
      <c r="A35" s="56"/>
      <c r="B35" s="57" t="s">
        <v>31</v>
      </c>
      <c r="C35" s="61"/>
      <c r="D35" s="58"/>
      <c r="E35" s="57"/>
      <c r="F35" s="59">
        <v>0</v>
      </c>
      <c r="G35" s="60"/>
      <c r="H35" s="60"/>
      <c r="I35" s="22">
        <f t="shared" si="5"/>
        <v>0.42370000000000002</v>
      </c>
      <c r="J35" s="38">
        <f t="shared" si="6"/>
        <v>0</v>
      </c>
      <c r="K35" s="63">
        <f t="shared" si="17"/>
        <v>0</v>
      </c>
      <c r="L35" s="36">
        <f t="shared" si="7"/>
        <v>0</v>
      </c>
      <c r="M35" s="36">
        <f t="shared" si="8"/>
        <v>0</v>
      </c>
      <c r="N35" s="36">
        <f t="shared" si="9"/>
        <v>0</v>
      </c>
      <c r="O35" s="36">
        <f t="shared" si="10"/>
        <v>0</v>
      </c>
      <c r="P35" s="36">
        <f t="shared" si="11"/>
        <v>0</v>
      </c>
      <c r="Q35" s="36">
        <f t="shared" si="12"/>
        <v>0</v>
      </c>
      <c r="R35" s="36">
        <f t="shared" si="13"/>
        <v>0</v>
      </c>
      <c r="S35" s="36">
        <f t="shared" si="14"/>
        <v>0</v>
      </c>
      <c r="T35" s="36">
        <f t="shared" si="15"/>
        <v>0</v>
      </c>
      <c r="U35" s="36">
        <f t="shared" si="16"/>
        <v>0</v>
      </c>
      <c r="X35" s="36">
        <f>SUMIF(B35,"Scheidsrechter",Lijsten!$D$4)</f>
        <v>0.42370000000000002</v>
      </c>
      <c r="Y35" s="36">
        <f>SUMIF(B35,"Waarnemer",Lijsten!$D$4)</f>
        <v>0</v>
      </c>
      <c r="Z35" s="36">
        <f>SUMIF(B35,"Sportkampen",Lijsten!$D$4)</f>
        <v>0</v>
      </c>
      <c r="AA35" s="36">
        <f>SUMIF(B35,"Lesgevers of Trainers",Lijsten!$D$4)</f>
        <v>0</v>
      </c>
      <c r="AB35" s="36">
        <f>SUMIF(B35,"Andere",Lijsten!$D$3)</f>
        <v>0</v>
      </c>
    </row>
    <row r="36" spans="1:28" x14ac:dyDescent="0.3">
      <c r="A36" s="56"/>
      <c r="B36" s="57" t="s">
        <v>31</v>
      </c>
      <c r="C36" s="61"/>
      <c r="D36" s="58"/>
      <c r="E36" s="57"/>
      <c r="F36" s="59">
        <v>0</v>
      </c>
      <c r="G36" s="60"/>
      <c r="H36" s="60"/>
      <c r="I36" s="22">
        <f t="shared" si="5"/>
        <v>0.42370000000000002</v>
      </c>
      <c r="J36" s="38">
        <f t="shared" si="6"/>
        <v>0</v>
      </c>
      <c r="K36" s="63">
        <f t="shared" si="17"/>
        <v>0</v>
      </c>
      <c r="L36" s="36">
        <f t="shared" si="7"/>
        <v>0</v>
      </c>
      <c r="M36" s="36">
        <f t="shared" si="8"/>
        <v>0</v>
      </c>
      <c r="N36" s="36">
        <f t="shared" si="9"/>
        <v>0</v>
      </c>
      <c r="O36" s="36">
        <f t="shared" si="10"/>
        <v>0</v>
      </c>
      <c r="P36" s="36">
        <f t="shared" si="11"/>
        <v>0</v>
      </c>
      <c r="Q36" s="36">
        <f t="shared" si="12"/>
        <v>0</v>
      </c>
      <c r="R36" s="36">
        <f t="shared" si="13"/>
        <v>0</v>
      </c>
      <c r="S36" s="36">
        <f t="shared" si="14"/>
        <v>0</v>
      </c>
      <c r="T36" s="36">
        <f t="shared" si="15"/>
        <v>0</v>
      </c>
      <c r="U36" s="36">
        <f t="shared" si="16"/>
        <v>0</v>
      </c>
      <c r="X36" s="36">
        <f>SUMIF(B36,"Scheidsrechter",Lijsten!$D$4)</f>
        <v>0.42370000000000002</v>
      </c>
      <c r="Y36" s="36">
        <f>SUMIF(B36,"Waarnemer",Lijsten!$D$4)</f>
        <v>0</v>
      </c>
      <c r="Z36" s="36">
        <f>SUMIF(B36,"Sportkampen",Lijsten!$D$4)</f>
        <v>0</v>
      </c>
      <c r="AA36" s="36">
        <f>SUMIF(B36,"Lesgevers of Trainers",Lijsten!$D$4)</f>
        <v>0</v>
      </c>
      <c r="AB36" s="36">
        <f>SUMIF(B36,"Andere",Lijsten!$D$3)</f>
        <v>0</v>
      </c>
    </row>
    <row r="37" spans="1:28" x14ac:dyDescent="0.3">
      <c r="A37" s="56"/>
      <c r="B37" s="57" t="s">
        <v>31</v>
      </c>
      <c r="C37" s="61"/>
      <c r="D37" s="58"/>
      <c r="E37" s="57"/>
      <c r="F37" s="59">
        <v>0</v>
      </c>
      <c r="G37" s="60"/>
      <c r="H37" s="60"/>
      <c r="I37" s="22">
        <f t="shared" si="5"/>
        <v>0.42370000000000002</v>
      </c>
      <c r="J37" s="38">
        <f t="shared" si="6"/>
        <v>0</v>
      </c>
      <c r="K37" s="63">
        <f t="shared" si="17"/>
        <v>0</v>
      </c>
      <c r="L37" s="36">
        <f t="shared" si="7"/>
        <v>0</v>
      </c>
      <c r="M37" s="36">
        <f t="shared" si="8"/>
        <v>0</v>
      </c>
      <c r="N37" s="36">
        <f t="shared" si="9"/>
        <v>0</v>
      </c>
      <c r="O37" s="36">
        <f t="shared" si="10"/>
        <v>0</v>
      </c>
      <c r="P37" s="36">
        <f t="shared" si="11"/>
        <v>0</v>
      </c>
      <c r="Q37" s="36">
        <f t="shared" si="12"/>
        <v>0</v>
      </c>
      <c r="R37" s="36">
        <f t="shared" si="13"/>
        <v>0</v>
      </c>
      <c r="S37" s="36">
        <f t="shared" si="14"/>
        <v>0</v>
      </c>
      <c r="T37" s="36">
        <f t="shared" si="15"/>
        <v>0</v>
      </c>
      <c r="U37" s="36">
        <f t="shared" si="16"/>
        <v>0</v>
      </c>
      <c r="X37" s="36">
        <f>SUMIF(B37,"Scheidsrechter",Lijsten!$D$4)</f>
        <v>0.42370000000000002</v>
      </c>
      <c r="Y37" s="36">
        <f>SUMIF(B37,"Waarnemer",Lijsten!$D$4)</f>
        <v>0</v>
      </c>
      <c r="Z37" s="36">
        <f>SUMIF(B37,"Sportkampen",Lijsten!$D$4)</f>
        <v>0</v>
      </c>
      <c r="AA37" s="36">
        <f>SUMIF(B37,"Lesgevers of Trainers",Lijsten!$D$4)</f>
        <v>0</v>
      </c>
      <c r="AB37" s="36">
        <f>SUMIF(B37,"Andere",Lijsten!$D$3)</f>
        <v>0</v>
      </c>
    </row>
    <row r="38" spans="1:28" x14ac:dyDescent="0.3">
      <c r="A38" s="56"/>
      <c r="B38" s="57" t="s">
        <v>31</v>
      </c>
      <c r="C38" s="61"/>
      <c r="D38" s="58"/>
      <c r="E38" s="57"/>
      <c r="F38" s="59">
        <v>0</v>
      </c>
      <c r="G38" s="60"/>
      <c r="H38" s="60"/>
      <c r="I38" s="22">
        <f t="shared" si="5"/>
        <v>0.42370000000000002</v>
      </c>
      <c r="J38" s="38">
        <f t="shared" si="6"/>
        <v>0</v>
      </c>
      <c r="K38" s="63">
        <f t="shared" si="17"/>
        <v>0</v>
      </c>
      <c r="L38" s="36">
        <f t="shared" si="7"/>
        <v>0</v>
      </c>
      <c r="M38" s="36">
        <f t="shared" si="8"/>
        <v>0</v>
      </c>
      <c r="N38" s="36">
        <f t="shared" si="9"/>
        <v>0</v>
      </c>
      <c r="O38" s="36">
        <f t="shared" si="10"/>
        <v>0</v>
      </c>
      <c r="P38" s="36">
        <f t="shared" si="11"/>
        <v>0</v>
      </c>
      <c r="Q38" s="36">
        <f t="shared" si="12"/>
        <v>0</v>
      </c>
      <c r="R38" s="36">
        <f t="shared" si="13"/>
        <v>0</v>
      </c>
      <c r="S38" s="36">
        <f t="shared" si="14"/>
        <v>0</v>
      </c>
      <c r="T38" s="36">
        <f t="shared" si="15"/>
        <v>0</v>
      </c>
      <c r="U38" s="36">
        <f t="shared" si="16"/>
        <v>0</v>
      </c>
      <c r="X38" s="36">
        <f>SUMIF(B38,"Scheidsrechter",Lijsten!$D$4)</f>
        <v>0.42370000000000002</v>
      </c>
      <c r="Y38" s="36">
        <f>SUMIF(B38,"Waarnemer",Lijsten!$D$4)</f>
        <v>0</v>
      </c>
      <c r="Z38" s="36">
        <f>SUMIF(B38,"Sportkampen",Lijsten!$D$4)</f>
        <v>0</v>
      </c>
      <c r="AA38" s="36">
        <f>SUMIF(B38,"Lesgevers of Trainers",Lijsten!$D$4)</f>
        <v>0</v>
      </c>
      <c r="AB38" s="36">
        <f>SUMIF(B38,"Andere",Lijsten!$D$3)</f>
        <v>0</v>
      </c>
    </row>
    <row r="39" spans="1:28" x14ac:dyDescent="0.3">
      <c r="A39" s="56"/>
      <c r="B39" s="57" t="s">
        <v>31</v>
      </c>
      <c r="C39" s="61"/>
      <c r="D39" s="58"/>
      <c r="E39" s="57"/>
      <c r="F39" s="59">
        <v>0</v>
      </c>
      <c r="G39" s="60"/>
      <c r="H39" s="60"/>
      <c r="I39" s="22">
        <f t="shared" si="5"/>
        <v>0.42370000000000002</v>
      </c>
      <c r="J39" s="38">
        <f t="shared" si="6"/>
        <v>0</v>
      </c>
      <c r="K39" s="63">
        <f t="shared" si="17"/>
        <v>0</v>
      </c>
      <c r="L39" s="36">
        <f t="shared" si="7"/>
        <v>0</v>
      </c>
      <c r="M39" s="36">
        <f t="shared" si="8"/>
        <v>0</v>
      </c>
      <c r="N39" s="36">
        <f t="shared" si="9"/>
        <v>0</v>
      </c>
      <c r="O39" s="36">
        <f t="shared" si="10"/>
        <v>0</v>
      </c>
      <c r="P39" s="36">
        <f t="shared" si="11"/>
        <v>0</v>
      </c>
      <c r="Q39" s="36">
        <f t="shared" si="12"/>
        <v>0</v>
      </c>
      <c r="R39" s="36">
        <f t="shared" si="13"/>
        <v>0</v>
      </c>
      <c r="S39" s="36">
        <f t="shared" si="14"/>
        <v>0</v>
      </c>
      <c r="T39" s="36">
        <f t="shared" si="15"/>
        <v>0</v>
      </c>
      <c r="U39" s="36">
        <f t="shared" si="16"/>
        <v>0</v>
      </c>
      <c r="X39" s="36">
        <f>SUMIF(B39,"Scheidsrechter",Lijsten!$D$4)</f>
        <v>0.42370000000000002</v>
      </c>
      <c r="Y39" s="36">
        <f>SUMIF(B39,"Waarnemer",Lijsten!$D$4)</f>
        <v>0</v>
      </c>
      <c r="Z39" s="36">
        <f>SUMIF(B39,"Sportkampen",Lijsten!$D$4)</f>
        <v>0</v>
      </c>
      <c r="AA39" s="36">
        <f>SUMIF(B39,"Lesgevers of Trainers",Lijsten!$D$4)</f>
        <v>0</v>
      </c>
      <c r="AB39" s="36">
        <f>SUMIF(B39,"Andere",Lijsten!$D$3)</f>
        <v>0</v>
      </c>
    </row>
    <row r="40" spans="1:28" x14ac:dyDescent="0.3">
      <c r="A40" s="56"/>
      <c r="B40" s="57" t="s">
        <v>31</v>
      </c>
      <c r="C40" s="61"/>
      <c r="D40" s="58"/>
      <c r="E40" s="57"/>
      <c r="F40" s="59">
        <v>0</v>
      </c>
      <c r="G40" s="60"/>
      <c r="H40" s="60"/>
      <c r="I40" s="22">
        <f t="shared" si="5"/>
        <v>0.42370000000000002</v>
      </c>
      <c r="J40" s="38">
        <f t="shared" si="6"/>
        <v>0</v>
      </c>
      <c r="K40" s="63">
        <f t="shared" si="17"/>
        <v>0</v>
      </c>
      <c r="L40" s="36">
        <f t="shared" si="7"/>
        <v>0</v>
      </c>
      <c r="M40" s="36">
        <f t="shared" si="8"/>
        <v>0</v>
      </c>
      <c r="N40" s="36">
        <f t="shared" si="9"/>
        <v>0</v>
      </c>
      <c r="O40" s="36">
        <f t="shared" si="10"/>
        <v>0</v>
      </c>
      <c r="P40" s="36">
        <f t="shared" si="11"/>
        <v>0</v>
      </c>
      <c r="Q40" s="36">
        <f t="shared" si="12"/>
        <v>0</v>
      </c>
      <c r="R40" s="36">
        <f t="shared" si="13"/>
        <v>0</v>
      </c>
      <c r="S40" s="36">
        <f t="shared" si="14"/>
        <v>0</v>
      </c>
      <c r="T40" s="36">
        <f t="shared" si="15"/>
        <v>0</v>
      </c>
      <c r="U40" s="36">
        <f t="shared" si="16"/>
        <v>0</v>
      </c>
      <c r="X40" s="36">
        <f>SUMIF(B40,"Scheidsrechter",Lijsten!$D$4)</f>
        <v>0.42370000000000002</v>
      </c>
      <c r="Y40" s="36">
        <f>SUMIF(B40,"Waarnemer",Lijsten!$D$4)</f>
        <v>0</v>
      </c>
      <c r="Z40" s="36">
        <f>SUMIF(B40,"Sportkampen",Lijsten!$D$4)</f>
        <v>0</v>
      </c>
      <c r="AA40" s="36">
        <f>SUMIF(B40,"Lesgevers of Trainers",Lijsten!$D$4)</f>
        <v>0</v>
      </c>
      <c r="AB40" s="36">
        <f>SUMIF(B40,"Andere",Lijsten!$D$3)</f>
        <v>0</v>
      </c>
    </row>
    <row r="41" spans="1:28" x14ac:dyDescent="0.3">
      <c r="A41" s="56"/>
      <c r="B41" s="57" t="s">
        <v>31</v>
      </c>
      <c r="C41" s="62"/>
      <c r="D41" s="62"/>
      <c r="E41" s="57"/>
      <c r="F41" s="59">
        <v>0</v>
      </c>
      <c r="G41" s="60"/>
      <c r="H41" s="60"/>
      <c r="I41" s="22">
        <f t="shared" si="5"/>
        <v>0.42370000000000002</v>
      </c>
      <c r="J41" s="38">
        <f t="shared" si="6"/>
        <v>0</v>
      </c>
      <c r="K41" s="63">
        <f t="shared" si="17"/>
        <v>0</v>
      </c>
      <c r="L41" s="36">
        <f t="shared" si="7"/>
        <v>0</v>
      </c>
      <c r="M41" s="36">
        <f t="shared" si="8"/>
        <v>0</v>
      </c>
      <c r="N41" s="36">
        <f t="shared" si="9"/>
        <v>0</v>
      </c>
      <c r="O41" s="36">
        <f t="shared" si="10"/>
        <v>0</v>
      </c>
      <c r="P41" s="36">
        <f t="shared" si="11"/>
        <v>0</v>
      </c>
      <c r="Q41" s="36">
        <f t="shared" si="12"/>
        <v>0</v>
      </c>
      <c r="R41" s="36">
        <f t="shared" si="13"/>
        <v>0</v>
      </c>
      <c r="S41" s="36">
        <f t="shared" si="14"/>
        <v>0</v>
      </c>
      <c r="T41" s="36">
        <f t="shared" si="15"/>
        <v>0</v>
      </c>
      <c r="U41" s="36">
        <f t="shared" si="16"/>
        <v>0</v>
      </c>
      <c r="X41" s="36">
        <f>SUMIF(B41,"Scheidsrechter",Lijsten!$D$4)</f>
        <v>0.42370000000000002</v>
      </c>
      <c r="Y41" s="36">
        <f>SUMIF(B41,"Waarnemer",Lijsten!$D$4)</f>
        <v>0</v>
      </c>
      <c r="Z41" s="36">
        <f>SUMIF(B41,"Sportkampen",Lijsten!$D$4)</f>
        <v>0</v>
      </c>
      <c r="AA41" s="36">
        <f>SUMIF(B41,"Lesgevers of Trainers",Lijsten!$D$4)</f>
        <v>0</v>
      </c>
      <c r="AB41" s="36">
        <f>SUMIF(B41,"Andere",Lijsten!$D$3)</f>
        <v>0</v>
      </c>
    </row>
  </sheetData>
  <sheetProtection algorithmName="SHA-512" hashValue="tfWOquv8exB8RAbEOIjWyTMiZp07xz4LgiUeFTkeAnnT8qB3B6t+RWNRH/9a5CCPYoZjZ6nwwhg7kOocweDXBQ==" saltValue="BRY1zaGZuMdIHjC9sfStCw==" spinCount="100000" sheet="1" objects="1" scenarios="1"/>
  <protectedRanges>
    <protectedRange sqref="A10:F10 A11:D41 G10:H41" name="Gegevens"/>
    <protectedRange algorithmName="SHA-512" hashValue="xI2049zbCJKfu0GETLE+WWfaMLsBW2vj5OM2gfykE5ArHtGZzNNwvYhXICT9dXMNY495CaVpqHxD33ysI7J2Hg==" saltValue="qDhSGNSmhPxN24xf38BYJQ==" spinCount="100000" sqref="A10:K10" name="Titels"/>
  </protectedRanges>
  <mergeCells count="9">
    <mergeCell ref="E5:F5"/>
    <mergeCell ref="E4:F4"/>
    <mergeCell ref="B5:C5"/>
    <mergeCell ref="A1:B1"/>
    <mergeCell ref="B2:C2"/>
    <mergeCell ref="B3:C3"/>
    <mergeCell ref="B4:C4"/>
    <mergeCell ref="E2:F2"/>
    <mergeCell ref="E3:F3"/>
  </mergeCells>
  <phoneticPr fontId="1" type="noConversion"/>
  <conditionalFormatting sqref="B11:B41">
    <cfRule type="containsText" dxfId="11" priority="1" operator="containsText" text="Maak een keuze">
      <formula>NOT(ISERROR(SEARCH("Maak een keuze",B11)))</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Footer xml:space="preserve">&amp;CVlaamse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D403A04-882D-4A61-8258-77CDBAADEF0D}">
          <x14:formula1>
            <xm:f>Lijsten!$D$1:$D$4</xm:f>
          </x14:formula1>
          <xm:sqref>I11:I41</xm:sqref>
        </x14:dataValidation>
        <x14:dataValidation type="list" allowBlank="1" showInputMessage="1" showErrorMessage="1" xr:uid="{CA46F93D-09C8-4BB9-BEB7-7DF3AD3673E1}">
          <x14:formula1>
            <xm:f>Lijsten!$B$1:$B$6</xm:f>
          </x14:formula1>
          <xm:sqref>B11:B41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286CC-00E0-4788-9D65-47CDB7B0956C}">
  <sheetPr>
    <pageSetUpPr fitToPage="1"/>
  </sheetPr>
  <dimension ref="A1:AB41"/>
  <sheetViews>
    <sheetView view="pageBreakPreview" zoomScale="85" zoomScaleNormal="85" zoomScaleSheetLayoutView="85" zoomScalePageLayoutView="70" workbookViewId="0">
      <selection activeCell="A11" sqref="A11"/>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 min="12" max="13" width="12.33203125" style="36" customWidth="1"/>
    <col min="14" max="15" width="14" style="36" customWidth="1"/>
    <col min="16" max="21" width="12.33203125" style="36" customWidth="1"/>
    <col min="22" max="28" width="8.88671875" style="36"/>
  </cols>
  <sheetData>
    <row r="1" spans="1:28" ht="15" thickBot="1" x14ac:dyDescent="0.35">
      <c r="A1" s="113" t="s">
        <v>29</v>
      </c>
      <c r="B1" s="114"/>
      <c r="C1" s="17"/>
      <c r="D1" s="17"/>
      <c r="E1" s="17"/>
      <c r="F1" s="17"/>
      <c r="G1" s="17"/>
      <c r="H1" s="17"/>
      <c r="I1" s="11"/>
      <c r="J1" s="11"/>
      <c r="K1" s="12"/>
    </row>
    <row r="2" spans="1:28" ht="25.8" x14ac:dyDescent="0.5">
      <c r="A2" s="15"/>
      <c r="B2" s="115" t="str">
        <f>CONCATENATE('Personalia en overzicht'!D8," ",'Personalia en overzicht'!D9)</f>
        <v>naam voornaam</v>
      </c>
      <c r="C2" s="116"/>
      <c r="D2" s="40" t="s">
        <v>39</v>
      </c>
      <c r="E2" s="119" t="s">
        <v>16</v>
      </c>
      <c r="F2" s="120"/>
      <c r="G2" s="18" t="s">
        <v>68</v>
      </c>
      <c r="I2" s="73"/>
      <c r="J2" s="74"/>
      <c r="K2" s="74"/>
    </row>
    <row r="3" spans="1:28" x14ac:dyDescent="0.3">
      <c r="A3" s="1"/>
      <c r="B3" s="117" t="str">
        <f>'Personalia en overzicht'!D10</f>
        <v>Straat + nummer</v>
      </c>
      <c r="C3" s="118"/>
      <c r="D3" s="27" t="s">
        <v>38</v>
      </c>
      <c r="E3" s="109" t="str">
        <f>CONCATENATE(B$2,C$2,E$4,G$2)</f>
        <v>naam voornaam202402</v>
      </c>
      <c r="F3" s="110"/>
      <c r="G3" s="18"/>
      <c r="I3" s="75"/>
      <c r="J3" s="75"/>
      <c r="K3" s="76"/>
    </row>
    <row r="4" spans="1:28" x14ac:dyDescent="0.3">
      <c r="A4" s="1"/>
      <c r="B4" s="117" t="str">
        <f>CONCATENATE('Personalia en overzicht'!D11," ",'Personalia en overzicht'!D12)</f>
        <v>postcode gemeente</v>
      </c>
      <c r="C4" s="118"/>
      <c r="D4" s="27" t="s">
        <v>40</v>
      </c>
      <c r="E4" s="109">
        <f>'Personalia en overzicht'!D3</f>
        <v>2024</v>
      </c>
      <c r="F4" s="110"/>
      <c r="G4" s="18"/>
      <c r="I4" s="75"/>
      <c r="J4" s="75"/>
      <c r="K4" s="76"/>
    </row>
    <row r="5" spans="1:28" ht="15" thickBot="1" x14ac:dyDescent="0.35">
      <c r="A5" s="1"/>
      <c r="B5" s="111" t="str">
        <f>'Personalia en overzicht'!D14</f>
        <v>BEXX XXXX XXXX XXXX</v>
      </c>
      <c r="C5" s="112"/>
      <c r="D5" s="28" t="s">
        <v>48</v>
      </c>
      <c r="E5" s="107" t="str">
        <f>'Personalia en overzicht'!D16</f>
        <v>Verenigingswerker</v>
      </c>
      <c r="F5" s="108"/>
      <c r="G5" s="18"/>
      <c r="I5" s="75"/>
      <c r="J5" s="75"/>
      <c r="K5" s="76"/>
    </row>
    <row r="6" spans="1:28" x14ac:dyDescent="0.3">
      <c r="A6" s="1"/>
      <c r="G6" s="18"/>
      <c r="I6" s="75"/>
      <c r="J6" s="75"/>
      <c r="K6" s="76"/>
    </row>
    <row r="7" spans="1:28" ht="15" thickBot="1" x14ac:dyDescent="0.35">
      <c r="G7" s="18"/>
      <c r="H7" s="96" t="s">
        <v>85</v>
      </c>
      <c r="I7" s="122">
        <f>ROUND(M8,0)</f>
        <v>0</v>
      </c>
      <c r="J7" s="97"/>
      <c r="K7" s="76"/>
    </row>
    <row r="8" spans="1:28" ht="24" thickBot="1" x14ac:dyDescent="0.5">
      <c r="A8" s="1"/>
      <c r="E8" s="89" t="s">
        <v>80</v>
      </c>
      <c r="F8" s="85">
        <f>SUM(G11:H41)</f>
        <v>0</v>
      </c>
      <c r="G8" s="86"/>
      <c r="H8" s="87" t="s">
        <v>81</v>
      </c>
      <c r="I8" s="88">
        <f>I7*15</f>
        <v>0</v>
      </c>
      <c r="J8" s="77"/>
      <c r="K8" s="78"/>
      <c r="M8" s="121">
        <f>SUM(K11:K41)</f>
        <v>0</v>
      </c>
    </row>
    <row r="9" spans="1:28" ht="7.2" customHeight="1" thickBot="1" x14ac:dyDescent="0.35">
      <c r="A9" s="3"/>
      <c r="B9" s="4"/>
      <c r="C9" s="4"/>
      <c r="D9" s="4"/>
      <c r="E9" s="4"/>
      <c r="F9" s="4"/>
      <c r="G9" s="4"/>
      <c r="H9" s="4"/>
      <c r="I9" s="4"/>
      <c r="J9" s="4"/>
      <c r="K9" s="5"/>
    </row>
    <row r="10" spans="1:28" ht="62.4" customHeight="1" x14ac:dyDescent="0.3">
      <c r="A10" s="29" t="s">
        <v>0</v>
      </c>
      <c r="B10" s="31" t="s">
        <v>52</v>
      </c>
      <c r="C10" s="31" t="s">
        <v>36</v>
      </c>
      <c r="D10" s="31" t="s">
        <v>37</v>
      </c>
      <c r="E10" s="30" t="s">
        <v>1</v>
      </c>
      <c r="F10" s="31" t="s">
        <v>28</v>
      </c>
      <c r="G10" s="31" t="s">
        <v>49</v>
      </c>
      <c r="H10" s="31" t="s">
        <v>50</v>
      </c>
      <c r="I10" s="31" t="s">
        <v>35</v>
      </c>
      <c r="J10" s="31" t="s">
        <v>47</v>
      </c>
      <c r="K10" s="32" t="s">
        <v>55</v>
      </c>
      <c r="L10" s="37">
        <f>SUM(L11:L41)</f>
        <v>0</v>
      </c>
      <c r="M10" s="37">
        <f t="shared" ref="M10:U10" si="0">SUM(M11:M41)</f>
        <v>0</v>
      </c>
      <c r="N10" s="37">
        <f t="shared" si="0"/>
        <v>0</v>
      </c>
      <c r="O10" s="37">
        <f t="shared" si="0"/>
        <v>0</v>
      </c>
      <c r="P10" s="37">
        <f t="shared" si="0"/>
        <v>0</v>
      </c>
      <c r="Q10" s="37">
        <f t="shared" si="0"/>
        <v>0</v>
      </c>
      <c r="R10" s="37">
        <f t="shared" si="0"/>
        <v>0</v>
      </c>
      <c r="S10" s="37">
        <f t="shared" si="0"/>
        <v>0</v>
      </c>
      <c r="T10" s="37">
        <f t="shared" si="0"/>
        <v>0</v>
      </c>
      <c r="U10" s="37">
        <f t="shared" si="0"/>
        <v>0</v>
      </c>
    </row>
    <row r="11" spans="1:28" x14ac:dyDescent="0.3">
      <c r="A11" s="56"/>
      <c r="B11" s="57" t="s">
        <v>31</v>
      </c>
      <c r="C11" s="58"/>
      <c r="D11" s="58"/>
      <c r="E11" s="57"/>
      <c r="F11" s="59">
        <v>0</v>
      </c>
      <c r="G11" s="60"/>
      <c r="H11" s="60"/>
      <c r="I11" s="22">
        <f t="shared" ref="I11:I41" si="1">SUM(X11:AB11)</f>
        <v>0.42370000000000002</v>
      </c>
      <c r="J11" s="38">
        <f>(G11+H11)*I11</f>
        <v>0</v>
      </c>
      <c r="K11" s="63">
        <f>F11/15</f>
        <v>0</v>
      </c>
      <c r="L11" s="36">
        <f>SUMIF(B11,"Scheidsrechter",K11)</f>
        <v>0</v>
      </c>
      <c r="M11" s="36">
        <f>SUMIF(B11,"Scheidsrechter",J11)</f>
        <v>0</v>
      </c>
      <c r="N11" s="36">
        <f>SUMIF(B11,"Waarnemer",K11)</f>
        <v>0</v>
      </c>
      <c r="O11" s="36">
        <f>SUMIF(B11,"Waarnemer",J11)</f>
        <v>0</v>
      </c>
      <c r="P11" s="36">
        <f>SUMIF(B11,"Sportkampen",K11)</f>
        <v>0</v>
      </c>
      <c r="Q11" s="36">
        <f>SUMIF(B11,"Sportkampen",J11)</f>
        <v>0</v>
      </c>
      <c r="R11" s="36">
        <f>SUMIF(B11,"Lesgevers of trainers",K11)</f>
        <v>0</v>
      </c>
      <c r="S11" s="36">
        <f>SUMIF(B11,"Lesgevers of trainers",J11)</f>
        <v>0</v>
      </c>
      <c r="T11" s="36">
        <f>SUMIF(B11,"Andere",K11)</f>
        <v>0</v>
      </c>
      <c r="U11" s="36">
        <f>SUMIF(B11,"Andere",J11)</f>
        <v>0</v>
      </c>
      <c r="X11" s="36">
        <f>SUMIF(B11,"Scheidsrechter",Lijsten!$D$4)</f>
        <v>0.42370000000000002</v>
      </c>
      <c r="Y11" s="36">
        <f>SUMIF(B11,"Waarnemer",Lijsten!$D$4)</f>
        <v>0</v>
      </c>
      <c r="Z11" s="36">
        <f>SUMIF(B11,"Sportkampen",Lijsten!$D$4)</f>
        <v>0</v>
      </c>
      <c r="AA11" s="36">
        <f>SUMIF(B11,"Lesgevers of Trainers",Lijsten!$D$4)</f>
        <v>0</v>
      </c>
      <c r="AB11" s="36">
        <f>SUMIF(B11,"Andere",Lijsten!$D$3)</f>
        <v>0</v>
      </c>
    </row>
    <row r="12" spans="1:28" x14ac:dyDescent="0.3">
      <c r="A12" s="56"/>
      <c r="B12" s="57" t="s">
        <v>31</v>
      </c>
      <c r="C12" s="61"/>
      <c r="D12" s="58"/>
      <c r="E12" s="57"/>
      <c r="F12" s="59">
        <v>0</v>
      </c>
      <c r="G12" s="60"/>
      <c r="H12" s="60"/>
      <c r="I12" s="22">
        <f t="shared" si="1"/>
        <v>0.42370000000000002</v>
      </c>
      <c r="J12" s="38">
        <f t="shared" ref="J12:J41" si="2">(G12+H12)*I12</f>
        <v>0</v>
      </c>
      <c r="K12" s="63">
        <f t="shared" ref="K12:K41" si="3">F12/15</f>
        <v>0</v>
      </c>
      <c r="L12" s="36">
        <f t="shared" ref="L12:L41" si="4">SUMIF(B12,"Scheidsrechter",K12)</f>
        <v>0</v>
      </c>
      <c r="M12" s="36">
        <f t="shared" ref="M12:M41" si="5">SUMIF(B12,"Scheidsrechter",J12)</f>
        <v>0</v>
      </c>
      <c r="N12" s="36">
        <f t="shared" ref="N12:N41" si="6">SUMIF(B12,"Waarnemer",K12)</f>
        <v>0</v>
      </c>
      <c r="O12" s="36">
        <f t="shared" ref="O12:O41" si="7">SUMIF(B12,"Waarnemer",J12)</f>
        <v>0</v>
      </c>
      <c r="P12" s="36">
        <f t="shared" ref="P12:P41" si="8">SUMIF(B12,"Sportkampen",K12)</f>
        <v>0</v>
      </c>
      <c r="Q12" s="36">
        <f t="shared" ref="Q12:Q41" si="9">SUMIF(B12,"Sportkampen",J12)</f>
        <v>0</v>
      </c>
      <c r="R12" s="36">
        <f t="shared" ref="R12:R41" si="10">SUMIF(B12,"Lesgevers of trainers",K12)</f>
        <v>0</v>
      </c>
      <c r="S12" s="36">
        <f t="shared" ref="S12:S41" si="11">SUMIF(B12,"Lesgevers of trainers",J12)</f>
        <v>0</v>
      </c>
      <c r="T12" s="36">
        <f t="shared" ref="T12:T41" si="12">SUMIF(B12,"Andere",K12)</f>
        <v>0</v>
      </c>
      <c r="U12" s="36">
        <f t="shared" ref="U12:U41" si="13">SUMIF(B12,"Andere",J12)</f>
        <v>0</v>
      </c>
      <c r="X12" s="36">
        <f>SUMIF(B12,"Scheidsrechter",Lijsten!$D$4)</f>
        <v>0.42370000000000002</v>
      </c>
      <c r="Y12" s="36">
        <f>SUMIF(B12,"Waarnemer",Lijsten!$D$4)</f>
        <v>0</v>
      </c>
      <c r="Z12" s="36">
        <f>SUMIF(B12,"Sportkampen",Lijsten!$D$4)</f>
        <v>0</v>
      </c>
      <c r="AA12" s="36">
        <f>SUMIF(B12,"Lesgevers of Trainers",Lijsten!$D$4)</f>
        <v>0</v>
      </c>
      <c r="AB12" s="36">
        <f>SUMIF(B12,"Andere",Lijsten!$D$3)</f>
        <v>0</v>
      </c>
    </row>
    <row r="13" spans="1:28" x14ac:dyDescent="0.3">
      <c r="A13" s="56"/>
      <c r="B13" s="57" t="s">
        <v>31</v>
      </c>
      <c r="C13" s="61"/>
      <c r="D13" s="58"/>
      <c r="E13" s="57"/>
      <c r="F13" s="59">
        <v>0</v>
      </c>
      <c r="G13" s="60"/>
      <c r="H13" s="60"/>
      <c r="I13" s="22">
        <f t="shared" si="1"/>
        <v>0.42370000000000002</v>
      </c>
      <c r="J13" s="38">
        <f t="shared" si="2"/>
        <v>0</v>
      </c>
      <c r="K13" s="63">
        <f t="shared" si="3"/>
        <v>0</v>
      </c>
      <c r="L13" s="36">
        <f t="shared" si="4"/>
        <v>0</v>
      </c>
      <c r="M13" s="36">
        <f t="shared" si="5"/>
        <v>0</v>
      </c>
      <c r="N13" s="36">
        <f t="shared" si="6"/>
        <v>0</v>
      </c>
      <c r="O13" s="36">
        <f t="shared" si="7"/>
        <v>0</v>
      </c>
      <c r="P13" s="36">
        <f t="shared" si="8"/>
        <v>0</v>
      </c>
      <c r="Q13" s="36">
        <f t="shared" si="9"/>
        <v>0</v>
      </c>
      <c r="R13" s="36">
        <f t="shared" si="10"/>
        <v>0</v>
      </c>
      <c r="S13" s="36">
        <f t="shared" si="11"/>
        <v>0</v>
      </c>
      <c r="T13" s="36">
        <f t="shared" si="12"/>
        <v>0</v>
      </c>
      <c r="U13" s="36">
        <f t="shared" si="13"/>
        <v>0</v>
      </c>
      <c r="X13" s="36">
        <f>SUMIF(B13,"Scheidsrechter",Lijsten!$D$4)</f>
        <v>0.42370000000000002</v>
      </c>
      <c r="Y13" s="36">
        <f>SUMIF(B13,"Waarnemer",Lijsten!$D$4)</f>
        <v>0</v>
      </c>
      <c r="Z13" s="36">
        <f>SUMIF(B13,"Sportkampen",Lijsten!$D$4)</f>
        <v>0</v>
      </c>
      <c r="AA13" s="36">
        <f>SUMIF(B13,"Lesgevers of Trainers",Lijsten!$D$4)</f>
        <v>0</v>
      </c>
      <c r="AB13" s="36">
        <f>SUMIF(B13,"Andere",Lijsten!$D$3)</f>
        <v>0</v>
      </c>
    </row>
    <row r="14" spans="1:28" x14ac:dyDescent="0.3">
      <c r="A14" s="56"/>
      <c r="B14" s="57" t="s">
        <v>31</v>
      </c>
      <c r="C14" s="58"/>
      <c r="D14" s="58"/>
      <c r="E14" s="57"/>
      <c r="F14" s="59">
        <v>0</v>
      </c>
      <c r="G14" s="60"/>
      <c r="H14" s="60"/>
      <c r="I14" s="22">
        <f t="shared" si="1"/>
        <v>0.42370000000000002</v>
      </c>
      <c r="J14" s="38">
        <f t="shared" si="2"/>
        <v>0</v>
      </c>
      <c r="K14" s="63">
        <f t="shared" si="3"/>
        <v>0</v>
      </c>
      <c r="L14" s="36">
        <f t="shared" si="4"/>
        <v>0</v>
      </c>
      <c r="M14" s="36">
        <f t="shared" si="5"/>
        <v>0</v>
      </c>
      <c r="N14" s="36">
        <f t="shared" si="6"/>
        <v>0</v>
      </c>
      <c r="O14" s="36">
        <f t="shared" si="7"/>
        <v>0</v>
      </c>
      <c r="P14" s="36">
        <f t="shared" si="8"/>
        <v>0</v>
      </c>
      <c r="Q14" s="36">
        <f t="shared" si="9"/>
        <v>0</v>
      </c>
      <c r="R14" s="36">
        <f t="shared" si="10"/>
        <v>0</v>
      </c>
      <c r="S14" s="36">
        <f t="shared" si="11"/>
        <v>0</v>
      </c>
      <c r="T14" s="36">
        <f t="shared" si="12"/>
        <v>0</v>
      </c>
      <c r="U14" s="36">
        <f t="shared" si="13"/>
        <v>0</v>
      </c>
      <c r="X14" s="36">
        <f>SUMIF(B14,"Scheidsrechter",Lijsten!$D$4)</f>
        <v>0.42370000000000002</v>
      </c>
      <c r="Y14" s="36">
        <f>SUMIF(B14,"Waarnemer",Lijsten!$D$4)</f>
        <v>0</v>
      </c>
      <c r="Z14" s="36">
        <f>SUMIF(B14,"Sportkampen",Lijsten!$D$4)</f>
        <v>0</v>
      </c>
      <c r="AA14" s="36">
        <f>SUMIF(B14,"Lesgevers of Trainers",Lijsten!$D$4)</f>
        <v>0</v>
      </c>
      <c r="AB14" s="36">
        <f>SUMIF(B14,"Andere",Lijsten!$D$3)</f>
        <v>0</v>
      </c>
    </row>
    <row r="15" spans="1:28" x14ac:dyDescent="0.3">
      <c r="A15" s="56"/>
      <c r="B15" s="57" t="s">
        <v>31</v>
      </c>
      <c r="C15" s="61"/>
      <c r="D15" s="58"/>
      <c r="E15" s="57"/>
      <c r="F15" s="59">
        <v>0</v>
      </c>
      <c r="G15" s="60"/>
      <c r="H15" s="60"/>
      <c r="I15" s="22">
        <f t="shared" si="1"/>
        <v>0.42370000000000002</v>
      </c>
      <c r="J15" s="38">
        <f t="shared" si="2"/>
        <v>0</v>
      </c>
      <c r="K15" s="63">
        <f t="shared" si="3"/>
        <v>0</v>
      </c>
      <c r="L15" s="36">
        <f t="shared" si="4"/>
        <v>0</v>
      </c>
      <c r="M15" s="36">
        <f t="shared" si="5"/>
        <v>0</v>
      </c>
      <c r="N15" s="36">
        <f t="shared" si="6"/>
        <v>0</v>
      </c>
      <c r="O15" s="36">
        <f t="shared" si="7"/>
        <v>0</v>
      </c>
      <c r="P15" s="36">
        <f t="shared" si="8"/>
        <v>0</v>
      </c>
      <c r="Q15" s="36">
        <f t="shared" si="9"/>
        <v>0</v>
      </c>
      <c r="R15" s="36">
        <f t="shared" si="10"/>
        <v>0</v>
      </c>
      <c r="S15" s="36">
        <f t="shared" si="11"/>
        <v>0</v>
      </c>
      <c r="T15" s="36">
        <f t="shared" si="12"/>
        <v>0</v>
      </c>
      <c r="U15" s="36">
        <f t="shared" si="13"/>
        <v>0</v>
      </c>
      <c r="X15" s="36">
        <f>SUMIF(B15,"Scheidsrechter",Lijsten!$D$4)</f>
        <v>0.42370000000000002</v>
      </c>
      <c r="Y15" s="36">
        <f>SUMIF(B15,"Waarnemer",Lijsten!$D$4)</f>
        <v>0</v>
      </c>
      <c r="Z15" s="36">
        <f>SUMIF(B15,"Sportkampen",Lijsten!$D$4)</f>
        <v>0</v>
      </c>
      <c r="AA15" s="36">
        <f>SUMIF(B15,"Lesgevers of Trainers",Lijsten!$D$4)</f>
        <v>0</v>
      </c>
      <c r="AB15" s="36">
        <f>SUMIF(B15,"Andere",Lijsten!$D$3)</f>
        <v>0</v>
      </c>
    </row>
    <row r="16" spans="1:28" x14ac:dyDescent="0.3">
      <c r="A16" s="56"/>
      <c r="B16" s="57" t="s">
        <v>31</v>
      </c>
      <c r="C16" s="61"/>
      <c r="D16" s="58"/>
      <c r="E16" s="57"/>
      <c r="F16" s="59">
        <v>0</v>
      </c>
      <c r="G16" s="60"/>
      <c r="H16" s="60"/>
      <c r="I16" s="22">
        <f t="shared" si="1"/>
        <v>0.42370000000000002</v>
      </c>
      <c r="J16" s="38">
        <f t="shared" si="2"/>
        <v>0</v>
      </c>
      <c r="K16" s="63">
        <f t="shared" si="3"/>
        <v>0</v>
      </c>
      <c r="L16" s="36">
        <f t="shared" si="4"/>
        <v>0</v>
      </c>
      <c r="M16" s="36">
        <f t="shared" si="5"/>
        <v>0</v>
      </c>
      <c r="N16" s="36">
        <f t="shared" si="6"/>
        <v>0</v>
      </c>
      <c r="O16" s="36">
        <f t="shared" si="7"/>
        <v>0</v>
      </c>
      <c r="P16" s="36">
        <f t="shared" si="8"/>
        <v>0</v>
      </c>
      <c r="Q16" s="36">
        <f t="shared" si="9"/>
        <v>0</v>
      </c>
      <c r="R16" s="36">
        <f t="shared" si="10"/>
        <v>0</v>
      </c>
      <c r="S16" s="36">
        <f t="shared" si="11"/>
        <v>0</v>
      </c>
      <c r="T16" s="36">
        <f t="shared" si="12"/>
        <v>0</v>
      </c>
      <c r="U16" s="36">
        <f t="shared" si="13"/>
        <v>0</v>
      </c>
      <c r="X16" s="36">
        <f>SUMIF(B16,"Scheidsrechter",Lijsten!$D$4)</f>
        <v>0.42370000000000002</v>
      </c>
      <c r="Y16" s="36">
        <f>SUMIF(B16,"Waarnemer",Lijsten!$D$4)</f>
        <v>0</v>
      </c>
      <c r="Z16" s="36">
        <f>SUMIF(B16,"Sportkampen",Lijsten!$D$4)</f>
        <v>0</v>
      </c>
      <c r="AA16" s="36">
        <f>SUMIF(B16,"Lesgevers of Trainers",Lijsten!$D$4)</f>
        <v>0</v>
      </c>
      <c r="AB16" s="36">
        <f>SUMIF(B16,"Andere",Lijsten!$D$3)</f>
        <v>0</v>
      </c>
    </row>
    <row r="17" spans="1:28" x14ac:dyDescent="0.3">
      <c r="A17" s="56"/>
      <c r="B17" s="57" t="s">
        <v>31</v>
      </c>
      <c r="C17" s="61"/>
      <c r="D17" s="58"/>
      <c r="E17" s="57"/>
      <c r="F17" s="59">
        <v>0</v>
      </c>
      <c r="G17" s="60"/>
      <c r="H17" s="60"/>
      <c r="I17" s="22">
        <f t="shared" si="1"/>
        <v>0.42370000000000002</v>
      </c>
      <c r="J17" s="38">
        <f t="shared" si="2"/>
        <v>0</v>
      </c>
      <c r="K17" s="63">
        <f t="shared" si="3"/>
        <v>0</v>
      </c>
      <c r="L17" s="36">
        <f t="shared" si="4"/>
        <v>0</v>
      </c>
      <c r="M17" s="36">
        <f t="shared" si="5"/>
        <v>0</v>
      </c>
      <c r="N17" s="36">
        <f t="shared" si="6"/>
        <v>0</v>
      </c>
      <c r="O17" s="36">
        <f t="shared" si="7"/>
        <v>0</v>
      </c>
      <c r="P17" s="36">
        <f t="shared" si="8"/>
        <v>0</v>
      </c>
      <c r="Q17" s="36">
        <f t="shared" si="9"/>
        <v>0</v>
      </c>
      <c r="R17" s="36">
        <f t="shared" si="10"/>
        <v>0</v>
      </c>
      <c r="S17" s="36">
        <f t="shared" si="11"/>
        <v>0</v>
      </c>
      <c r="T17" s="36">
        <f t="shared" si="12"/>
        <v>0</v>
      </c>
      <c r="U17" s="36">
        <f t="shared" si="13"/>
        <v>0</v>
      </c>
      <c r="X17" s="36">
        <f>SUMIF(B17,"Scheidsrechter",Lijsten!$D$4)</f>
        <v>0.42370000000000002</v>
      </c>
      <c r="Y17" s="36">
        <f>SUMIF(B17,"Waarnemer",Lijsten!$D$4)</f>
        <v>0</v>
      </c>
      <c r="Z17" s="36">
        <f>SUMIF(B17,"Sportkampen",Lijsten!$D$4)</f>
        <v>0</v>
      </c>
      <c r="AA17" s="36">
        <f>SUMIF(B17,"Lesgevers of Trainers",Lijsten!$D$4)</f>
        <v>0</v>
      </c>
      <c r="AB17" s="36">
        <f>SUMIF(B17,"Andere",Lijsten!$D$3)</f>
        <v>0</v>
      </c>
    </row>
    <row r="18" spans="1:28" x14ac:dyDescent="0.3">
      <c r="A18" s="56"/>
      <c r="B18" s="57" t="s">
        <v>31</v>
      </c>
      <c r="C18" s="58"/>
      <c r="D18" s="58"/>
      <c r="E18" s="57"/>
      <c r="F18" s="59">
        <v>0</v>
      </c>
      <c r="G18" s="60"/>
      <c r="H18" s="60"/>
      <c r="I18" s="22">
        <f t="shared" si="1"/>
        <v>0.42370000000000002</v>
      </c>
      <c r="J18" s="38">
        <f t="shared" si="2"/>
        <v>0</v>
      </c>
      <c r="K18" s="63">
        <f t="shared" si="3"/>
        <v>0</v>
      </c>
      <c r="L18" s="36">
        <f t="shared" si="4"/>
        <v>0</v>
      </c>
      <c r="M18" s="36">
        <f t="shared" si="5"/>
        <v>0</v>
      </c>
      <c r="N18" s="36">
        <f t="shared" si="6"/>
        <v>0</v>
      </c>
      <c r="O18" s="36">
        <f t="shared" si="7"/>
        <v>0</v>
      </c>
      <c r="P18" s="36">
        <f t="shared" si="8"/>
        <v>0</v>
      </c>
      <c r="Q18" s="36">
        <f t="shared" si="9"/>
        <v>0</v>
      </c>
      <c r="R18" s="36">
        <f t="shared" si="10"/>
        <v>0</v>
      </c>
      <c r="S18" s="36">
        <f t="shared" si="11"/>
        <v>0</v>
      </c>
      <c r="T18" s="36">
        <f t="shared" si="12"/>
        <v>0</v>
      </c>
      <c r="U18" s="36">
        <f t="shared" si="13"/>
        <v>0</v>
      </c>
      <c r="X18" s="36">
        <f>SUMIF(B18,"Scheidsrechter",Lijsten!$D$4)</f>
        <v>0.42370000000000002</v>
      </c>
      <c r="Y18" s="36">
        <f>SUMIF(B18,"Waarnemer",Lijsten!$D$4)</f>
        <v>0</v>
      </c>
      <c r="Z18" s="36">
        <f>SUMIF(B18,"Sportkampen",Lijsten!$D$4)</f>
        <v>0</v>
      </c>
      <c r="AA18" s="36">
        <f>SUMIF(B18,"Lesgevers of Trainers",Lijsten!$D$4)</f>
        <v>0</v>
      </c>
      <c r="AB18" s="36">
        <f>SUMIF(B18,"Andere",Lijsten!$D$3)</f>
        <v>0</v>
      </c>
    </row>
    <row r="19" spans="1:28" x14ac:dyDescent="0.3">
      <c r="A19" s="56"/>
      <c r="B19" s="57" t="s">
        <v>31</v>
      </c>
      <c r="C19" s="61"/>
      <c r="D19" s="58"/>
      <c r="E19" s="57"/>
      <c r="F19" s="59">
        <v>0</v>
      </c>
      <c r="G19" s="60"/>
      <c r="H19" s="60"/>
      <c r="I19" s="22">
        <f t="shared" si="1"/>
        <v>0.42370000000000002</v>
      </c>
      <c r="J19" s="38">
        <f t="shared" si="2"/>
        <v>0</v>
      </c>
      <c r="K19" s="63">
        <f t="shared" si="3"/>
        <v>0</v>
      </c>
      <c r="L19" s="36">
        <f t="shared" si="4"/>
        <v>0</v>
      </c>
      <c r="M19" s="36">
        <f t="shared" si="5"/>
        <v>0</v>
      </c>
      <c r="N19" s="36">
        <f t="shared" si="6"/>
        <v>0</v>
      </c>
      <c r="O19" s="36">
        <f t="shared" si="7"/>
        <v>0</v>
      </c>
      <c r="P19" s="36">
        <f t="shared" si="8"/>
        <v>0</v>
      </c>
      <c r="Q19" s="36">
        <f t="shared" si="9"/>
        <v>0</v>
      </c>
      <c r="R19" s="36">
        <f t="shared" si="10"/>
        <v>0</v>
      </c>
      <c r="S19" s="36">
        <f t="shared" si="11"/>
        <v>0</v>
      </c>
      <c r="T19" s="36">
        <f t="shared" si="12"/>
        <v>0</v>
      </c>
      <c r="U19" s="36">
        <f t="shared" si="13"/>
        <v>0</v>
      </c>
      <c r="X19" s="36">
        <f>SUMIF(B19,"Scheidsrechter",Lijsten!$D$4)</f>
        <v>0.42370000000000002</v>
      </c>
      <c r="Y19" s="36">
        <f>SUMIF(B19,"Waarnemer",Lijsten!$D$4)</f>
        <v>0</v>
      </c>
      <c r="Z19" s="36">
        <f>SUMIF(B19,"Sportkampen",Lijsten!$D$4)</f>
        <v>0</v>
      </c>
      <c r="AA19" s="36">
        <f>SUMIF(B19,"Lesgevers of Trainers",Lijsten!$D$4)</f>
        <v>0</v>
      </c>
      <c r="AB19" s="36">
        <f>SUMIF(B19,"Andere",Lijsten!$D$3)</f>
        <v>0</v>
      </c>
    </row>
    <row r="20" spans="1:28" x14ac:dyDescent="0.3">
      <c r="A20" s="56"/>
      <c r="B20" s="57" t="s">
        <v>31</v>
      </c>
      <c r="C20" s="61"/>
      <c r="D20" s="58"/>
      <c r="E20" s="57"/>
      <c r="F20" s="59">
        <v>0</v>
      </c>
      <c r="G20" s="60"/>
      <c r="H20" s="60"/>
      <c r="I20" s="22">
        <f t="shared" si="1"/>
        <v>0.42370000000000002</v>
      </c>
      <c r="J20" s="38">
        <f t="shared" si="2"/>
        <v>0</v>
      </c>
      <c r="K20" s="63">
        <f t="shared" si="3"/>
        <v>0</v>
      </c>
      <c r="L20" s="36">
        <f t="shared" si="4"/>
        <v>0</v>
      </c>
      <c r="M20" s="36">
        <f t="shared" si="5"/>
        <v>0</v>
      </c>
      <c r="N20" s="36">
        <f t="shared" si="6"/>
        <v>0</v>
      </c>
      <c r="O20" s="36">
        <f t="shared" si="7"/>
        <v>0</v>
      </c>
      <c r="P20" s="36">
        <f t="shared" si="8"/>
        <v>0</v>
      </c>
      <c r="Q20" s="36">
        <f t="shared" si="9"/>
        <v>0</v>
      </c>
      <c r="R20" s="36">
        <f t="shared" si="10"/>
        <v>0</v>
      </c>
      <c r="S20" s="36">
        <f t="shared" si="11"/>
        <v>0</v>
      </c>
      <c r="T20" s="36">
        <f t="shared" si="12"/>
        <v>0</v>
      </c>
      <c r="U20" s="36">
        <f t="shared" si="13"/>
        <v>0</v>
      </c>
      <c r="X20" s="36">
        <f>SUMIF(B20,"Scheidsrechter",Lijsten!$D$4)</f>
        <v>0.42370000000000002</v>
      </c>
      <c r="Y20" s="36">
        <f>SUMIF(B20,"Waarnemer",Lijsten!$D$4)</f>
        <v>0</v>
      </c>
      <c r="Z20" s="36">
        <f>SUMIF(B20,"Sportkampen",Lijsten!$D$4)</f>
        <v>0</v>
      </c>
      <c r="AA20" s="36">
        <f>SUMIF(B20,"Lesgevers of Trainers",Lijsten!$D$4)</f>
        <v>0</v>
      </c>
      <c r="AB20" s="36">
        <f>SUMIF(B20,"Andere",Lijsten!$D$3)</f>
        <v>0</v>
      </c>
    </row>
    <row r="21" spans="1:28" x14ac:dyDescent="0.3">
      <c r="A21" s="56"/>
      <c r="B21" s="57" t="s">
        <v>31</v>
      </c>
      <c r="C21" s="61"/>
      <c r="D21" s="58"/>
      <c r="E21" s="57"/>
      <c r="F21" s="59">
        <v>0</v>
      </c>
      <c r="G21" s="60"/>
      <c r="H21" s="60"/>
      <c r="I21" s="22">
        <f t="shared" si="1"/>
        <v>0.42370000000000002</v>
      </c>
      <c r="J21" s="38">
        <f t="shared" si="2"/>
        <v>0</v>
      </c>
      <c r="K21" s="63">
        <f t="shared" si="3"/>
        <v>0</v>
      </c>
      <c r="L21" s="36">
        <f t="shared" si="4"/>
        <v>0</v>
      </c>
      <c r="M21" s="36">
        <f t="shared" si="5"/>
        <v>0</v>
      </c>
      <c r="N21" s="36">
        <f t="shared" si="6"/>
        <v>0</v>
      </c>
      <c r="O21" s="36">
        <f t="shared" si="7"/>
        <v>0</v>
      </c>
      <c r="P21" s="36">
        <f t="shared" si="8"/>
        <v>0</v>
      </c>
      <c r="Q21" s="36">
        <f t="shared" si="9"/>
        <v>0</v>
      </c>
      <c r="R21" s="36">
        <f t="shared" si="10"/>
        <v>0</v>
      </c>
      <c r="S21" s="36">
        <f t="shared" si="11"/>
        <v>0</v>
      </c>
      <c r="T21" s="36">
        <f t="shared" si="12"/>
        <v>0</v>
      </c>
      <c r="U21" s="36">
        <f t="shared" si="13"/>
        <v>0</v>
      </c>
      <c r="X21" s="36">
        <f>SUMIF(B21,"Scheidsrechter",Lijsten!$D$4)</f>
        <v>0.42370000000000002</v>
      </c>
      <c r="Y21" s="36">
        <f>SUMIF(B21,"Waarnemer",Lijsten!$D$4)</f>
        <v>0</v>
      </c>
      <c r="Z21" s="36">
        <f>SUMIF(B21,"Sportkampen",Lijsten!$D$4)</f>
        <v>0</v>
      </c>
      <c r="AA21" s="36">
        <f>SUMIF(B21,"Lesgevers of Trainers",Lijsten!$D$4)</f>
        <v>0</v>
      </c>
      <c r="AB21" s="36">
        <f>SUMIF(B21,"Andere",Lijsten!$D$3)</f>
        <v>0</v>
      </c>
    </row>
    <row r="22" spans="1:28" x14ac:dyDescent="0.3">
      <c r="A22" s="56"/>
      <c r="B22" s="57" t="s">
        <v>31</v>
      </c>
      <c r="C22" s="61"/>
      <c r="D22" s="58"/>
      <c r="E22" s="57"/>
      <c r="F22" s="59">
        <v>0</v>
      </c>
      <c r="G22" s="60"/>
      <c r="H22" s="60"/>
      <c r="I22" s="22">
        <f t="shared" si="1"/>
        <v>0.42370000000000002</v>
      </c>
      <c r="J22" s="38">
        <f t="shared" si="2"/>
        <v>0</v>
      </c>
      <c r="K22" s="63">
        <f t="shared" si="3"/>
        <v>0</v>
      </c>
      <c r="L22" s="36">
        <f t="shared" si="4"/>
        <v>0</v>
      </c>
      <c r="M22" s="36">
        <f t="shared" si="5"/>
        <v>0</v>
      </c>
      <c r="N22" s="36">
        <f t="shared" si="6"/>
        <v>0</v>
      </c>
      <c r="O22" s="36">
        <f t="shared" si="7"/>
        <v>0</v>
      </c>
      <c r="P22" s="36">
        <f t="shared" si="8"/>
        <v>0</v>
      </c>
      <c r="Q22" s="36">
        <f t="shared" si="9"/>
        <v>0</v>
      </c>
      <c r="R22" s="36">
        <f t="shared" si="10"/>
        <v>0</v>
      </c>
      <c r="S22" s="36">
        <f t="shared" si="11"/>
        <v>0</v>
      </c>
      <c r="T22" s="36">
        <f t="shared" si="12"/>
        <v>0</v>
      </c>
      <c r="U22" s="36">
        <f t="shared" si="13"/>
        <v>0</v>
      </c>
      <c r="X22" s="36">
        <f>SUMIF(B22,"Scheidsrechter",Lijsten!$D$4)</f>
        <v>0.42370000000000002</v>
      </c>
      <c r="Y22" s="36">
        <f>SUMIF(B22,"Waarnemer",Lijsten!$D$4)</f>
        <v>0</v>
      </c>
      <c r="Z22" s="36">
        <f>SUMIF(B22,"Sportkampen",Lijsten!$D$4)</f>
        <v>0</v>
      </c>
      <c r="AA22" s="36">
        <f>SUMIF(B22,"Lesgevers of Trainers",Lijsten!$D$4)</f>
        <v>0</v>
      </c>
      <c r="AB22" s="36">
        <f>SUMIF(B22,"Andere",Lijsten!$D$3)</f>
        <v>0</v>
      </c>
    </row>
    <row r="23" spans="1:28" x14ac:dyDescent="0.3">
      <c r="A23" s="56"/>
      <c r="B23" s="57" t="s">
        <v>31</v>
      </c>
      <c r="C23" s="61"/>
      <c r="D23" s="58"/>
      <c r="E23" s="57"/>
      <c r="F23" s="59">
        <v>0</v>
      </c>
      <c r="G23" s="60"/>
      <c r="H23" s="60"/>
      <c r="I23" s="22">
        <f t="shared" si="1"/>
        <v>0.42370000000000002</v>
      </c>
      <c r="J23" s="38">
        <f t="shared" si="2"/>
        <v>0</v>
      </c>
      <c r="K23" s="63">
        <f t="shared" si="3"/>
        <v>0</v>
      </c>
      <c r="L23" s="36">
        <f t="shared" si="4"/>
        <v>0</v>
      </c>
      <c r="M23" s="36">
        <f t="shared" si="5"/>
        <v>0</v>
      </c>
      <c r="N23" s="36">
        <f t="shared" si="6"/>
        <v>0</v>
      </c>
      <c r="O23" s="36">
        <f t="shared" si="7"/>
        <v>0</v>
      </c>
      <c r="P23" s="36">
        <f t="shared" si="8"/>
        <v>0</v>
      </c>
      <c r="Q23" s="36">
        <f t="shared" si="9"/>
        <v>0</v>
      </c>
      <c r="R23" s="36">
        <f t="shared" si="10"/>
        <v>0</v>
      </c>
      <c r="S23" s="36">
        <f t="shared" si="11"/>
        <v>0</v>
      </c>
      <c r="T23" s="36">
        <f t="shared" si="12"/>
        <v>0</v>
      </c>
      <c r="U23" s="36">
        <f t="shared" si="13"/>
        <v>0</v>
      </c>
      <c r="X23" s="36">
        <f>SUMIF(B23,"Scheidsrechter",Lijsten!$D$4)</f>
        <v>0.42370000000000002</v>
      </c>
      <c r="Y23" s="36">
        <f>SUMIF(B23,"Waarnemer",Lijsten!$D$4)</f>
        <v>0</v>
      </c>
      <c r="Z23" s="36">
        <f>SUMIF(B23,"Sportkampen",Lijsten!$D$4)</f>
        <v>0</v>
      </c>
      <c r="AA23" s="36">
        <f>SUMIF(B23,"Lesgevers of Trainers",Lijsten!$D$4)</f>
        <v>0</v>
      </c>
      <c r="AB23" s="36">
        <f>SUMIF(B23,"Andere",Lijsten!$D$3)</f>
        <v>0</v>
      </c>
    </row>
    <row r="24" spans="1:28" x14ac:dyDescent="0.3">
      <c r="A24" s="56"/>
      <c r="B24" s="57" t="s">
        <v>31</v>
      </c>
      <c r="C24" s="61"/>
      <c r="D24" s="58"/>
      <c r="E24" s="57"/>
      <c r="F24" s="59">
        <v>0</v>
      </c>
      <c r="G24" s="60"/>
      <c r="H24" s="60"/>
      <c r="I24" s="22">
        <f t="shared" si="1"/>
        <v>0.42370000000000002</v>
      </c>
      <c r="J24" s="38">
        <f t="shared" si="2"/>
        <v>0</v>
      </c>
      <c r="K24" s="63">
        <f t="shared" si="3"/>
        <v>0</v>
      </c>
      <c r="L24" s="36">
        <f t="shared" si="4"/>
        <v>0</v>
      </c>
      <c r="M24" s="36">
        <f t="shared" si="5"/>
        <v>0</v>
      </c>
      <c r="N24" s="36">
        <f t="shared" si="6"/>
        <v>0</v>
      </c>
      <c r="O24" s="36">
        <f t="shared" si="7"/>
        <v>0</v>
      </c>
      <c r="P24" s="36">
        <f t="shared" si="8"/>
        <v>0</v>
      </c>
      <c r="Q24" s="36">
        <f t="shared" si="9"/>
        <v>0</v>
      </c>
      <c r="R24" s="36">
        <f t="shared" si="10"/>
        <v>0</v>
      </c>
      <c r="S24" s="36">
        <f t="shared" si="11"/>
        <v>0</v>
      </c>
      <c r="T24" s="36">
        <f t="shared" si="12"/>
        <v>0</v>
      </c>
      <c r="U24" s="36">
        <f t="shared" si="13"/>
        <v>0</v>
      </c>
      <c r="X24" s="36">
        <f>SUMIF(B24,"Scheidsrechter",Lijsten!$D$4)</f>
        <v>0.42370000000000002</v>
      </c>
      <c r="Y24" s="36">
        <f>SUMIF(B24,"Waarnemer",Lijsten!$D$4)</f>
        <v>0</v>
      </c>
      <c r="Z24" s="36">
        <f>SUMIF(B24,"Sportkampen",Lijsten!$D$4)</f>
        <v>0</v>
      </c>
      <c r="AA24" s="36">
        <f>SUMIF(B24,"Lesgevers of Trainers",Lijsten!$D$4)</f>
        <v>0</v>
      </c>
      <c r="AB24" s="36">
        <f>SUMIF(B24,"Andere",Lijsten!$D$3)</f>
        <v>0</v>
      </c>
    </row>
    <row r="25" spans="1:28" x14ac:dyDescent="0.3">
      <c r="A25" s="56"/>
      <c r="B25" s="57" t="s">
        <v>31</v>
      </c>
      <c r="C25" s="61"/>
      <c r="D25" s="58"/>
      <c r="E25" s="57"/>
      <c r="F25" s="59">
        <v>0</v>
      </c>
      <c r="G25" s="60"/>
      <c r="H25" s="60"/>
      <c r="I25" s="22">
        <f t="shared" si="1"/>
        <v>0.42370000000000002</v>
      </c>
      <c r="J25" s="38">
        <f t="shared" si="2"/>
        <v>0</v>
      </c>
      <c r="K25" s="63">
        <f t="shared" si="3"/>
        <v>0</v>
      </c>
      <c r="L25" s="36">
        <f t="shared" si="4"/>
        <v>0</v>
      </c>
      <c r="M25" s="36">
        <f t="shared" si="5"/>
        <v>0</v>
      </c>
      <c r="N25" s="36">
        <f t="shared" si="6"/>
        <v>0</v>
      </c>
      <c r="O25" s="36">
        <f t="shared" si="7"/>
        <v>0</v>
      </c>
      <c r="P25" s="36">
        <f t="shared" si="8"/>
        <v>0</v>
      </c>
      <c r="Q25" s="36">
        <f t="shared" si="9"/>
        <v>0</v>
      </c>
      <c r="R25" s="36">
        <f t="shared" si="10"/>
        <v>0</v>
      </c>
      <c r="S25" s="36">
        <f t="shared" si="11"/>
        <v>0</v>
      </c>
      <c r="T25" s="36">
        <f t="shared" si="12"/>
        <v>0</v>
      </c>
      <c r="U25" s="36">
        <f t="shared" si="13"/>
        <v>0</v>
      </c>
      <c r="X25" s="36">
        <f>SUMIF(B25,"Scheidsrechter",Lijsten!$D$4)</f>
        <v>0.42370000000000002</v>
      </c>
      <c r="Y25" s="36">
        <f>SUMIF(B25,"Waarnemer",Lijsten!$D$4)</f>
        <v>0</v>
      </c>
      <c r="Z25" s="36">
        <f>SUMIF(B25,"Sportkampen",Lijsten!$D$4)</f>
        <v>0</v>
      </c>
      <c r="AA25" s="36">
        <f>SUMIF(B25,"Lesgevers of Trainers",Lijsten!$D$4)</f>
        <v>0</v>
      </c>
      <c r="AB25" s="36">
        <f>SUMIF(B25,"Andere",Lijsten!$D$3)</f>
        <v>0</v>
      </c>
    </row>
    <row r="26" spans="1:28" x14ac:dyDescent="0.3">
      <c r="A26" s="56"/>
      <c r="B26" s="57" t="s">
        <v>31</v>
      </c>
      <c r="C26" s="58"/>
      <c r="D26" s="58"/>
      <c r="E26" s="57"/>
      <c r="F26" s="59">
        <v>0</v>
      </c>
      <c r="G26" s="60"/>
      <c r="H26" s="60"/>
      <c r="I26" s="22">
        <f t="shared" si="1"/>
        <v>0.42370000000000002</v>
      </c>
      <c r="J26" s="38">
        <f t="shared" si="2"/>
        <v>0</v>
      </c>
      <c r="K26" s="63">
        <f t="shared" si="3"/>
        <v>0</v>
      </c>
      <c r="L26" s="36">
        <f t="shared" si="4"/>
        <v>0</v>
      </c>
      <c r="M26" s="36">
        <f t="shared" si="5"/>
        <v>0</v>
      </c>
      <c r="N26" s="36">
        <f t="shared" si="6"/>
        <v>0</v>
      </c>
      <c r="O26" s="36">
        <f t="shared" si="7"/>
        <v>0</v>
      </c>
      <c r="P26" s="36">
        <f t="shared" si="8"/>
        <v>0</v>
      </c>
      <c r="Q26" s="36">
        <f t="shared" si="9"/>
        <v>0</v>
      </c>
      <c r="R26" s="36">
        <f t="shared" si="10"/>
        <v>0</v>
      </c>
      <c r="S26" s="36">
        <f t="shared" si="11"/>
        <v>0</v>
      </c>
      <c r="T26" s="36">
        <f t="shared" si="12"/>
        <v>0</v>
      </c>
      <c r="U26" s="36">
        <f t="shared" si="13"/>
        <v>0</v>
      </c>
      <c r="X26" s="36">
        <f>SUMIF(B26,"Scheidsrechter",Lijsten!$D$4)</f>
        <v>0.42370000000000002</v>
      </c>
      <c r="Y26" s="36">
        <f>SUMIF(B26,"Waarnemer",Lijsten!$D$4)</f>
        <v>0</v>
      </c>
      <c r="Z26" s="36">
        <f>SUMIF(B26,"Sportkampen",Lijsten!$D$4)</f>
        <v>0</v>
      </c>
      <c r="AA26" s="36">
        <f>SUMIF(B26,"Lesgevers of Trainers",Lijsten!$D$4)</f>
        <v>0</v>
      </c>
      <c r="AB26" s="36">
        <f>SUMIF(B26,"Andere",Lijsten!$D$3)</f>
        <v>0</v>
      </c>
    </row>
    <row r="27" spans="1:28" x14ac:dyDescent="0.3">
      <c r="A27" s="56"/>
      <c r="B27" s="57" t="s">
        <v>31</v>
      </c>
      <c r="C27" s="61"/>
      <c r="D27" s="58"/>
      <c r="E27" s="57"/>
      <c r="F27" s="59">
        <v>0</v>
      </c>
      <c r="G27" s="60"/>
      <c r="H27" s="60"/>
      <c r="I27" s="22">
        <f t="shared" si="1"/>
        <v>0.42370000000000002</v>
      </c>
      <c r="J27" s="38">
        <f t="shared" si="2"/>
        <v>0</v>
      </c>
      <c r="K27" s="63">
        <f t="shared" si="3"/>
        <v>0</v>
      </c>
      <c r="L27" s="36">
        <f t="shared" si="4"/>
        <v>0</v>
      </c>
      <c r="M27" s="36">
        <f t="shared" si="5"/>
        <v>0</v>
      </c>
      <c r="N27" s="36">
        <f t="shared" si="6"/>
        <v>0</v>
      </c>
      <c r="O27" s="36">
        <f t="shared" si="7"/>
        <v>0</v>
      </c>
      <c r="P27" s="36">
        <f t="shared" si="8"/>
        <v>0</v>
      </c>
      <c r="Q27" s="36">
        <f t="shared" si="9"/>
        <v>0</v>
      </c>
      <c r="R27" s="36">
        <f t="shared" si="10"/>
        <v>0</v>
      </c>
      <c r="S27" s="36">
        <f t="shared" si="11"/>
        <v>0</v>
      </c>
      <c r="T27" s="36">
        <f t="shared" si="12"/>
        <v>0</v>
      </c>
      <c r="U27" s="36">
        <f t="shared" si="13"/>
        <v>0</v>
      </c>
      <c r="X27" s="36">
        <f>SUMIF(B27,"Scheidsrechter",Lijsten!$D$4)</f>
        <v>0.42370000000000002</v>
      </c>
      <c r="Y27" s="36">
        <f>SUMIF(B27,"Waarnemer",Lijsten!$D$4)</f>
        <v>0</v>
      </c>
      <c r="Z27" s="36">
        <f>SUMIF(B27,"Sportkampen",Lijsten!$D$4)</f>
        <v>0</v>
      </c>
      <c r="AA27" s="36">
        <f>SUMIF(B27,"Lesgevers of Trainers",Lijsten!$D$4)</f>
        <v>0</v>
      </c>
      <c r="AB27" s="36">
        <f>SUMIF(B27,"Andere",Lijsten!$D$3)</f>
        <v>0</v>
      </c>
    </row>
    <row r="28" spans="1:28" x14ac:dyDescent="0.3">
      <c r="A28" s="56"/>
      <c r="B28" s="57" t="s">
        <v>31</v>
      </c>
      <c r="C28" s="61"/>
      <c r="D28" s="58"/>
      <c r="E28" s="57"/>
      <c r="F28" s="59">
        <v>0</v>
      </c>
      <c r="G28" s="60"/>
      <c r="H28" s="60"/>
      <c r="I28" s="22">
        <f t="shared" si="1"/>
        <v>0.42370000000000002</v>
      </c>
      <c r="J28" s="38">
        <f t="shared" si="2"/>
        <v>0</v>
      </c>
      <c r="K28" s="63">
        <f t="shared" si="3"/>
        <v>0</v>
      </c>
      <c r="L28" s="36">
        <f t="shared" si="4"/>
        <v>0</v>
      </c>
      <c r="M28" s="36">
        <f t="shared" si="5"/>
        <v>0</v>
      </c>
      <c r="N28" s="36">
        <f t="shared" si="6"/>
        <v>0</v>
      </c>
      <c r="O28" s="36">
        <f t="shared" si="7"/>
        <v>0</v>
      </c>
      <c r="P28" s="36">
        <f t="shared" si="8"/>
        <v>0</v>
      </c>
      <c r="Q28" s="36">
        <f t="shared" si="9"/>
        <v>0</v>
      </c>
      <c r="R28" s="36">
        <f t="shared" si="10"/>
        <v>0</v>
      </c>
      <c r="S28" s="36">
        <f t="shared" si="11"/>
        <v>0</v>
      </c>
      <c r="T28" s="36">
        <f t="shared" si="12"/>
        <v>0</v>
      </c>
      <c r="U28" s="36">
        <f t="shared" si="13"/>
        <v>0</v>
      </c>
      <c r="X28" s="36">
        <f>SUMIF(B28,"Scheidsrechter",Lijsten!$D$4)</f>
        <v>0.42370000000000002</v>
      </c>
      <c r="Y28" s="36">
        <f>SUMIF(B28,"Waarnemer",Lijsten!$D$4)</f>
        <v>0</v>
      </c>
      <c r="Z28" s="36">
        <f>SUMIF(B28,"Sportkampen",Lijsten!$D$4)</f>
        <v>0</v>
      </c>
      <c r="AA28" s="36">
        <f>SUMIF(B28,"Lesgevers of Trainers",Lijsten!$D$4)</f>
        <v>0</v>
      </c>
      <c r="AB28" s="36">
        <f>SUMIF(B28,"Andere",Lijsten!$D$3)</f>
        <v>0</v>
      </c>
    </row>
    <row r="29" spans="1:28" ht="13.8" customHeight="1" x14ac:dyDescent="0.3">
      <c r="A29" s="56"/>
      <c r="B29" s="57" t="s">
        <v>31</v>
      </c>
      <c r="C29" s="61"/>
      <c r="D29" s="58"/>
      <c r="E29" s="57"/>
      <c r="F29" s="59">
        <v>0</v>
      </c>
      <c r="G29" s="60"/>
      <c r="H29" s="60"/>
      <c r="I29" s="22">
        <f t="shared" si="1"/>
        <v>0.42370000000000002</v>
      </c>
      <c r="J29" s="38">
        <f t="shared" si="2"/>
        <v>0</v>
      </c>
      <c r="K29" s="63">
        <f t="shared" si="3"/>
        <v>0</v>
      </c>
      <c r="L29" s="36">
        <f t="shared" si="4"/>
        <v>0</v>
      </c>
      <c r="M29" s="36">
        <f t="shared" si="5"/>
        <v>0</v>
      </c>
      <c r="N29" s="36">
        <f t="shared" si="6"/>
        <v>0</v>
      </c>
      <c r="O29" s="36">
        <f t="shared" si="7"/>
        <v>0</v>
      </c>
      <c r="P29" s="36">
        <f t="shared" si="8"/>
        <v>0</v>
      </c>
      <c r="Q29" s="36">
        <f t="shared" si="9"/>
        <v>0</v>
      </c>
      <c r="R29" s="36">
        <f t="shared" si="10"/>
        <v>0</v>
      </c>
      <c r="S29" s="36">
        <f t="shared" si="11"/>
        <v>0</v>
      </c>
      <c r="T29" s="36">
        <f t="shared" si="12"/>
        <v>0</v>
      </c>
      <c r="U29" s="36">
        <f t="shared" si="13"/>
        <v>0</v>
      </c>
      <c r="X29" s="36">
        <f>SUMIF(B29,"Scheidsrechter",Lijsten!$D$4)</f>
        <v>0.42370000000000002</v>
      </c>
      <c r="Y29" s="36">
        <f>SUMIF(B29,"Waarnemer",Lijsten!$D$4)</f>
        <v>0</v>
      </c>
      <c r="Z29" s="36">
        <f>SUMIF(B29,"Sportkampen",Lijsten!$D$4)</f>
        <v>0</v>
      </c>
      <c r="AA29" s="36">
        <f>SUMIF(B29,"Lesgevers of Trainers",Lijsten!$D$4)</f>
        <v>0</v>
      </c>
      <c r="AB29" s="36">
        <f>SUMIF(B29,"Andere",Lijsten!$D$3)</f>
        <v>0</v>
      </c>
    </row>
    <row r="30" spans="1:28" x14ac:dyDescent="0.3">
      <c r="A30" s="56"/>
      <c r="B30" s="57" t="s">
        <v>31</v>
      </c>
      <c r="C30" s="58"/>
      <c r="D30" s="58"/>
      <c r="E30" s="57"/>
      <c r="F30" s="59">
        <v>0</v>
      </c>
      <c r="G30" s="60"/>
      <c r="H30" s="60"/>
      <c r="I30" s="22">
        <f t="shared" si="1"/>
        <v>0.42370000000000002</v>
      </c>
      <c r="J30" s="38">
        <f t="shared" si="2"/>
        <v>0</v>
      </c>
      <c r="K30" s="63">
        <f t="shared" si="3"/>
        <v>0</v>
      </c>
      <c r="L30" s="36">
        <f t="shared" si="4"/>
        <v>0</v>
      </c>
      <c r="M30" s="36">
        <f t="shared" si="5"/>
        <v>0</v>
      </c>
      <c r="N30" s="36">
        <f t="shared" si="6"/>
        <v>0</v>
      </c>
      <c r="O30" s="36">
        <f t="shared" si="7"/>
        <v>0</v>
      </c>
      <c r="P30" s="36">
        <f t="shared" si="8"/>
        <v>0</v>
      </c>
      <c r="Q30" s="36">
        <f t="shared" si="9"/>
        <v>0</v>
      </c>
      <c r="R30" s="36">
        <f t="shared" si="10"/>
        <v>0</v>
      </c>
      <c r="S30" s="36">
        <f t="shared" si="11"/>
        <v>0</v>
      </c>
      <c r="T30" s="36">
        <f t="shared" si="12"/>
        <v>0</v>
      </c>
      <c r="U30" s="36">
        <f t="shared" si="13"/>
        <v>0</v>
      </c>
      <c r="X30" s="36">
        <f>SUMIF(B30,"Scheidsrechter",Lijsten!$D$4)</f>
        <v>0.42370000000000002</v>
      </c>
      <c r="Y30" s="36">
        <f>SUMIF(B30,"Waarnemer",Lijsten!$D$4)</f>
        <v>0</v>
      </c>
      <c r="Z30" s="36">
        <f>SUMIF(B30,"Sportkampen",Lijsten!$D$4)</f>
        <v>0</v>
      </c>
      <c r="AA30" s="36">
        <f>SUMIF(B30,"Lesgevers of Trainers",Lijsten!$D$4)</f>
        <v>0</v>
      </c>
      <c r="AB30" s="36">
        <f>SUMIF(B30,"Andere",Lijsten!$D$3)</f>
        <v>0</v>
      </c>
    </row>
    <row r="31" spans="1:28" x14ac:dyDescent="0.3">
      <c r="A31" s="56"/>
      <c r="B31" s="57" t="s">
        <v>31</v>
      </c>
      <c r="C31" s="61"/>
      <c r="D31" s="58"/>
      <c r="E31" s="57"/>
      <c r="F31" s="59">
        <v>0</v>
      </c>
      <c r="G31" s="60"/>
      <c r="H31" s="60"/>
      <c r="I31" s="22">
        <f t="shared" si="1"/>
        <v>0.42370000000000002</v>
      </c>
      <c r="J31" s="38">
        <f t="shared" si="2"/>
        <v>0</v>
      </c>
      <c r="K31" s="63">
        <f t="shared" si="3"/>
        <v>0</v>
      </c>
      <c r="L31" s="36">
        <f t="shared" si="4"/>
        <v>0</v>
      </c>
      <c r="M31" s="36">
        <f t="shared" si="5"/>
        <v>0</v>
      </c>
      <c r="N31" s="36">
        <f t="shared" si="6"/>
        <v>0</v>
      </c>
      <c r="O31" s="36">
        <f t="shared" si="7"/>
        <v>0</v>
      </c>
      <c r="P31" s="36">
        <f t="shared" si="8"/>
        <v>0</v>
      </c>
      <c r="Q31" s="36">
        <f t="shared" si="9"/>
        <v>0</v>
      </c>
      <c r="R31" s="36">
        <f t="shared" si="10"/>
        <v>0</v>
      </c>
      <c r="S31" s="36">
        <f t="shared" si="11"/>
        <v>0</v>
      </c>
      <c r="T31" s="36">
        <f t="shared" si="12"/>
        <v>0</v>
      </c>
      <c r="U31" s="36">
        <f t="shared" si="13"/>
        <v>0</v>
      </c>
      <c r="X31" s="36">
        <f>SUMIF(B31,"Scheidsrechter",Lijsten!$D$4)</f>
        <v>0.42370000000000002</v>
      </c>
      <c r="Y31" s="36">
        <f>SUMIF(B31,"Waarnemer",Lijsten!$D$4)</f>
        <v>0</v>
      </c>
      <c r="Z31" s="36">
        <f>SUMIF(B31,"Sportkampen",Lijsten!$D$4)</f>
        <v>0</v>
      </c>
      <c r="AA31" s="36">
        <f>SUMIF(B31,"Lesgevers of Trainers",Lijsten!$D$4)</f>
        <v>0</v>
      </c>
      <c r="AB31" s="36">
        <f>SUMIF(B31,"Andere",Lijsten!$D$3)</f>
        <v>0</v>
      </c>
    </row>
    <row r="32" spans="1:28" x14ac:dyDescent="0.3">
      <c r="A32" s="56"/>
      <c r="B32" s="57" t="s">
        <v>31</v>
      </c>
      <c r="C32" s="61"/>
      <c r="D32" s="58"/>
      <c r="E32" s="57"/>
      <c r="F32" s="59">
        <v>0</v>
      </c>
      <c r="G32" s="60"/>
      <c r="H32" s="60"/>
      <c r="I32" s="22">
        <f t="shared" si="1"/>
        <v>0.42370000000000002</v>
      </c>
      <c r="J32" s="38">
        <f t="shared" si="2"/>
        <v>0</v>
      </c>
      <c r="K32" s="63">
        <f t="shared" si="3"/>
        <v>0</v>
      </c>
      <c r="L32" s="36">
        <f t="shared" si="4"/>
        <v>0</v>
      </c>
      <c r="M32" s="36">
        <f t="shared" si="5"/>
        <v>0</v>
      </c>
      <c r="N32" s="36">
        <f t="shared" si="6"/>
        <v>0</v>
      </c>
      <c r="O32" s="36">
        <f t="shared" si="7"/>
        <v>0</v>
      </c>
      <c r="P32" s="36">
        <f t="shared" si="8"/>
        <v>0</v>
      </c>
      <c r="Q32" s="36">
        <f t="shared" si="9"/>
        <v>0</v>
      </c>
      <c r="R32" s="36">
        <f t="shared" si="10"/>
        <v>0</v>
      </c>
      <c r="S32" s="36">
        <f t="shared" si="11"/>
        <v>0</v>
      </c>
      <c r="T32" s="36">
        <f t="shared" si="12"/>
        <v>0</v>
      </c>
      <c r="U32" s="36">
        <f t="shared" si="13"/>
        <v>0</v>
      </c>
      <c r="X32" s="36">
        <f>SUMIF(B32,"Scheidsrechter",Lijsten!$D$4)</f>
        <v>0.42370000000000002</v>
      </c>
      <c r="Y32" s="36">
        <f>SUMIF(B32,"Waarnemer",Lijsten!$D$4)</f>
        <v>0</v>
      </c>
      <c r="Z32" s="36">
        <f>SUMIF(B32,"Sportkampen",Lijsten!$D$4)</f>
        <v>0</v>
      </c>
      <c r="AA32" s="36">
        <f>SUMIF(B32,"Lesgevers of Trainers",Lijsten!$D$4)</f>
        <v>0</v>
      </c>
      <c r="AB32" s="36">
        <f>SUMIF(B32,"Andere",Lijsten!$D$3)</f>
        <v>0</v>
      </c>
    </row>
    <row r="33" spans="1:28" x14ac:dyDescent="0.3">
      <c r="A33" s="56"/>
      <c r="B33" s="57" t="s">
        <v>31</v>
      </c>
      <c r="C33" s="61"/>
      <c r="D33" s="58"/>
      <c r="E33" s="57"/>
      <c r="F33" s="59">
        <v>0</v>
      </c>
      <c r="G33" s="60"/>
      <c r="H33" s="60"/>
      <c r="I33" s="22">
        <f t="shared" si="1"/>
        <v>0.42370000000000002</v>
      </c>
      <c r="J33" s="38">
        <f t="shared" si="2"/>
        <v>0</v>
      </c>
      <c r="K33" s="63">
        <f t="shared" si="3"/>
        <v>0</v>
      </c>
      <c r="L33" s="36">
        <f t="shared" si="4"/>
        <v>0</v>
      </c>
      <c r="M33" s="36">
        <f t="shared" si="5"/>
        <v>0</v>
      </c>
      <c r="N33" s="36">
        <f t="shared" si="6"/>
        <v>0</v>
      </c>
      <c r="O33" s="36">
        <f t="shared" si="7"/>
        <v>0</v>
      </c>
      <c r="P33" s="36">
        <f t="shared" si="8"/>
        <v>0</v>
      </c>
      <c r="Q33" s="36">
        <f t="shared" si="9"/>
        <v>0</v>
      </c>
      <c r="R33" s="36">
        <f t="shared" si="10"/>
        <v>0</v>
      </c>
      <c r="S33" s="36">
        <f t="shared" si="11"/>
        <v>0</v>
      </c>
      <c r="T33" s="36">
        <f t="shared" si="12"/>
        <v>0</v>
      </c>
      <c r="U33" s="36">
        <f t="shared" si="13"/>
        <v>0</v>
      </c>
      <c r="X33" s="36">
        <f>SUMIF(B33,"Scheidsrechter",Lijsten!$D$4)</f>
        <v>0.42370000000000002</v>
      </c>
      <c r="Y33" s="36">
        <f>SUMIF(B33,"Waarnemer",Lijsten!$D$4)</f>
        <v>0</v>
      </c>
      <c r="Z33" s="36">
        <f>SUMIF(B33,"Sportkampen",Lijsten!$D$4)</f>
        <v>0</v>
      </c>
      <c r="AA33" s="36">
        <f>SUMIF(B33,"Lesgevers of Trainers",Lijsten!$D$4)</f>
        <v>0</v>
      </c>
      <c r="AB33" s="36">
        <f>SUMIF(B33,"Andere",Lijsten!$D$3)</f>
        <v>0</v>
      </c>
    </row>
    <row r="34" spans="1:28" x14ac:dyDescent="0.3">
      <c r="A34" s="56"/>
      <c r="B34" s="57" t="s">
        <v>31</v>
      </c>
      <c r="C34" s="61"/>
      <c r="D34" s="58"/>
      <c r="E34" s="57"/>
      <c r="F34" s="59">
        <v>0</v>
      </c>
      <c r="G34" s="60"/>
      <c r="H34" s="60"/>
      <c r="I34" s="22">
        <f t="shared" si="1"/>
        <v>0.42370000000000002</v>
      </c>
      <c r="J34" s="38">
        <f t="shared" si="2"/>
        <v>0</v>
      </c>
      <c r="K34" s="63">
        <f t="shared" si="3"/>
        <v>0</v>
      </c>
      <c r="L34" s="36">
        <f t="shared" si="4"/>
        <v>0</v>
      </c>
      <c r="M34" s="36">
        <f t="shared" si="5"/>
        <v>0</v>
      </c>
      <c r="N34" s="36">
        <f t="shared" si="6"/>
        <v>0</v>
      </c>
      <c r="O34" s="36">
        <f t="shared" si="7"/>
        <v>0</v>
      </c>
      <c r="P34" s="36">
        <f t="shared" si="8"/>
        <v>0</v>
      </c>
      <c r="Q34" s="36">
        <f t="shared" si="9"/>
        <v>0</v>
      </c>
      <c r="R34" s="36">
        <f t="shared" si="10"/>
        <v>0</v>
      </c>
      <c r="S34" s="36">
        <f t="shared" si="11"/>
        <v>0</v>
      </c>
      <c r="T34" s="36">
        <f t="shared" si="12"/>
        <v>0</v>
      </c>
      <c r="U34" s="36">
        <f t="shared" si="13"/>
        <v>0</v>
      </c>
      <c r="X34" s="36">
        <f>SUMIF(B34,"Scheidsrechter",Lijsten!$D$4)</f>
        <v>0.42370000000000002</v>
      </c>
      <c r="Y34" s="36">
        <f>SUMIF(B34,"Waarnemer",Lijsten!$D$4)</f>
        <v>0</v>
      </c>
      <c r="Z34" s="36">
        <f>SUMIF(B34,"Sportkampen",Lijsten!$D$4)</f>
        <v>0</v>
      </c>
      <c r="AA34" s="36">
        <f>SUMIF(B34,"Lesgevers of Trainers",Lijsten!$D$4)</f>
        <v>0</v>
      </c>
      <c r="AB34" s="36">
        <f>SUMIF(B34,"Andere",Lijsten!$D$3)</f>
        <v>0</v>
      </c>
    </row>
    <row r="35" spans="1:28" x14ac:dyDescent="0.3">
      <c r="A35" s="56"/>
      <c r="B35" s="57" t="s">
        <v>31</v>
      </c>
      <c r="C35" s="61"/>
      <c r="D35" s="58"/>
      <c r="E35" s="57"/>
      <c r="F35" s="59">
        <v>0</v>
      </c>
      <c r="G35" s="60"/>
      <c r="H35" s="60"/>
      <c r="I35" s="22">
        <f t="shared" si="1"/>
        <v>0.42370000000000002</v>
      </c>
      <c r="J35" s="38">
        <f t="shared" si="2"/>
        <v>0</v>
      </c>
      <c r="K35" s="63">
        <f t="shared" si="3"/>
        <v>0</v>
      </c>
      <c r="L35" s="36">
        <f t="shared" si="4"/>
        <v>0</v>
      </c>
      <c r="M35" s="36">
        <f t="shared" si="5"/>
        <v>0</v>
      </c>
      <c r="N35" s="36">
        <f t="shared" si="6"/>
        <v>0</v>
      </c>
      <c r="O35" s="36">
        <f t="shared" si="7"/>
        <v>0</v>
      </c>
      <c r="P35" s="36">
        <f t="shared" si="8"/>
        <v>0</v>
      </c>
      <c r="Q35" s="36">
        <f t="shared" si="9"/>
        <v>0</v>
      </c>
      <c r="R35" s="36">
        <f t="shared" si="10"/>
        <v>0</v>
      </c>
      <c r="S35" s="36">
        <f t="shared" si="11"/>
        <v>0</v>
      </c>
      <c r="T35" s="36">
        <f t="shared" si="12"/>
        <v>0</v>
      </c>
      <c r="U35" s="36">
        <f t="shared" si="13"/>
        <v>0</v>
      </c>
      <c r="X35" s="36">
        <f>SUMIF(B35,"Scheidsrechter",Lijsten!$D$4)</f>
        <v>0.42370000000000002</v>
      </c>
      <c r="Y35" s="36">
        <f>SUMIF(B35,"Waarnemer",Lijsten!$D$4)</f>
        <v>0</v>
      </c>
      <c r="Z35" s="36">
        <f>SUMIF(B35,"Sportkampen",Lijsten!$D$4)</f>
        <v>0</v>
      </c>
      <c r="AA35" s="36">
        <f>SUMIF(B35,"Lesgevers of Trainers",Lijsten!$D$4)</f>
        <v>0</v>
      </c>
      <c r="AB35" s="36">
        <f>SUMIF(B35,"Andere",Lijsten!$D$3)</f>
        <v>0</v>
      </c>
    </row>
    <row r="36" spans="1:28" x14ac:dyDescent="0.3">
      <c r="A36" s="56"/>
      <c r="B36" s="57" t="s">
        <v>31</v>
      </c>
      <c r="C36" s="61"/>
      <c r="D36" s="58"/>
      <c r="E36" s="57"/>
      <c r="F36" s="59">
        <v>0</v>
      </c>
      <c r="G36" s="60"/>
      <c r="H36" s="60"/>
      <c r="I36" s="22">
        <f t="shared" si="1"/>
        <v>0.42370000000000002</v>
      </c>
      <c r="J36" s="38">
        <f t="shared" si="2"/>
        <v>0</v>
      </c>
      <c r="K36" s="63">
        <f t="shared" si="3"/>
        <v>0</v>
      </c>
      <c r="L36" s="36">
        <f t="shared" si="4"/>
        <v>0</v>
      </c>
      <c r="M36" s="36">
        <f t="shared" si="5"/>
        <v>0</v>
      </c>
      <c r="N36" s="36">
        <f t="shared" si="6"/>
        <v>0</v>
      </c>
      <c r="O36" s="36">
        <f t="shared" si="7"/>
        <v>0</v>
      </c>
      <c r="P36" s="36">
        <f t="shared" si="8"/>
        <v>0</v>
      </c>
      <c r="Q36" s="36">
        <f t="shared" si="9"/>
        <v>0</v>
      </c>
      <c r="R36" s="36">
        <f t="shared" si="10"/>
        <v>0</v>
      </c>
      <c r="S36" s="36">
        <f t="shared" si="11"/>
        <v>0</v>
      </c>
      <c r="T36" s="36">
        <f t="shared" si="12"/>
        <v>0</v>
      </c>
      <c r="U36" s="36">
        <f t="shared" si="13"/>
        <v>0</v>
      </c>
      <c r="X36" s="36">
        <f>SUMIF(B36,"Scheidsrechter",Lijsten!$D$4)</f>
        <v>0.42370000000000002</v>
      </c>
      <c r="Y36" s="36">
        <f>SUMIF(B36,"Waarnemer",Lijsten!$D$4)</f>
        <v>0</v>
      </c>
      <c r="Z36" s="36">
        <f>SUMIF(B36,"Sportkampen",Lijsten!$D$4)</f>
        <v>0</v>
      </c>
      <c r="AA36" s="36">
        <f>SUMIF(B36,"Lesgevers of Trainers",Lijsten!$D$4)</f>
        <v>0</v>
      </c>
      <c r="AB36" s="36">
        <f>SUMIF(B36,"Andere",Lijsten!$D$3)</f>
        <v>0</v>
      </c>
    </row>
    <row r="37" spans="1:28" x14ac:dyDescent="0.3">
      <c r="A37" s="56"/>
      <c r="B37" s="57" t="s">
        <v>31</v>
      </c>
      <c r="C37" s="61"/>
      <c r="D37" s="58"/>
      <c r="E37" s="57"/>
      <c r="F37" s="59">
        <v>0</v>
      </c>
      <c r="G37" s="60"/>
      <c r="H37" s="60"/>
      <c r="I37" s="22">
        <f t="shared" si="1"/>
        <v>0.42370000000000002</v>
      </c>
      <c r="J37" s="38">
        <f t="shared" si="2"/>
        <v>0</v>
      </c>
      <c r="K37" s="63">
        <f t="shared" si="3"/>
        <v>0</v>
      </c>
      <c r="L37" s="36">
        <f t="shared" si="4"/>
        <v>0</v>
      </c>
      <c r="M37" s="36">
        <f t="shared" si="5"/>
        <v>0</v>
      </c>
      <c r="N37" s="36">
        <f t="shared" si="6"/>
        <v>0</v>
      </c>
      <c r="O37" s="36">
        <f t="shared" si="7"/>
        <v>0</v>
      </c>
      <c r="P37" s="36">
        <f t="shared" si="8"/>
        <v>0</v>
      </c>
      <c r="Q37" s="36">
        <f t="shared" si="9"/>
        <v>0</v>
      </c>
      <c r="R37" s="36">
        <f t="shared" si="10"/>
        <v>0</v>
      </c>
      <c r="S37" s="36">
        <f t="shared" si="11"/>
        <v>0</v>
      </c>
      <c r="T37" s="36">
        <f t="shared" si="12"/>
        <v>0</v>
      </c>
      <c r="U37" s="36">
        <f t="shared" si="13"/>
        <v>0</v>
      </c>
      <c r="X37" s="36">
        <f>SUMIF(B37,"Scheidsrechter",Lijsten!$D$4)</f>
        <v>0.42370000000000002</v>
      </c>
      <c r="Y37" s="36">
        <f>SUMIF(B37,"Waarnemer",Lijsten!$D$4)</f>
        <v>0</v>
      </c>
      <c r="Z37" s="36">
        <f>SUMIF(B37,"Sportkampen",Lijsten!$D$4)</f>
        <v>0</v>
      </c>
      <c r="AA37" s="36">
        <f>SUMIF(B37,"Lesgevers of Trainers",Lijsten!$D$4)</f>
        <v>0</v>
      </c>
      <c r="AB37" s="36">
        <f>SUMIF(B37,"Andere",Lijsten!$D$3)</f>
        <v>0</v>
      </c>
    </row>
    <row r="38" spans="1:28" x14ac:dyDescent="0.3">
      <c r="A38" s="56"/>
      <c r="B38" s="57" t="s">
        <v>31</v>
      </c>
      <c r="C38" s="61"/>
      <c r="D38" s="58"/>
      <c r="E38" s="57"/>
      <c r="F38" s="59">
        <v>0</v>
      </c>
      <c r="G38" s="60"/>
      <c r="H38" s="60"/>
      <c r="I38" s="22">
        <f t="shared" si="1"/>
        <v>0.42370000000000002</v>
      </c>
      <c r="J38" s="38">
        <f t="shared" si="2"/>
        <v>0</v>
      </c>
      <c r="K38" s="63">
        <f t="shared" si="3"/>
        <v>0</v>
      </c>
      <c r="L38" s="36">
        <f t="shared" si="4"/>
        <v>0</v>
      </c>
      <c r="M38" s="36">
        <f t="shared" si="5"/>
        <v>0</v>
      </c>
      <c r="N38" s="36">
        <f t="shared" si="6"/>
        <v>0</v>
      </c>
      <c r="O38" s="36">
        <f t="shared" si="7"/>
        <v>0</v>
      </c>
      <c r="P38" s="36">
        <f t="shared" si="8"/>
        <v>0</v>
      </c>
      <c r="Q38" s="36">
        <f t="shared" si="9"/>
        <v>0</v>
      </c>
      <c r="R38" s="36">
        <f t="shared" si="10"/>
        <v>0</v>
      </c>
      <c r="S38" s="36">
        <f t="shared" si="11"/>
        <v>0</v>
      </c>
      <c r="T38" s="36">
        <f t="shared" si="12"/>
        <v>0</v>
      </c>
      <c r="U38" s="36">
        <f t="shared" si="13"/>
        <v>0</v>
      </c>
      <c r="X38" s="36">
        <f>SUMIF(B38,"Scheidsrechter",Lijsten!$D$4)</f>
        <v>0.42370000000000002</v>
      </c>
      <c r="Y38" s="36">
        <f>SUMIF(B38,"Waarnemer",Lijsten!$D$4)</f>
        <v>0</v>
      </c>
      <c r="Z38" s="36">
        <f>SUMIF(B38,"Sportkampen",Lijsten!$D$4)</f>
        <v>0</v>
      </c>
      <c r="AA38" s="36">
        <f>SUMIF(B38,"Lesgevers of Trainers",Lijsten!$D$4)</f>
        <v>0</v>
      </c>
      <c r="AB38" s="36">
        <f>SUMIF(B38,"Andere",Lijsten!$D$3)</f>
        <v>0</v>
      </c>
    </row>
    <row r="39" spans="1:28" x14ac:dyDescent="0.3">
      <c r="A39" s="56"/>
      <c r="B39" s="57" t="s">
        <v>31</v>
      </c>
      <c r="C39" s="61"/>
      <c r="D39" s="58"/>
      <c r="E39" s="57"/>
      <c r="F39" s="59">
        <v>0</v>
      </c>
      <c r="G39" s="60"/>
      <c r="H39" s="60"/>
      <c r="I39" s="22">
        <f t="shared" si="1"/>
        <v>0.42370000000000002</v>
      </c>
      <c r="J39" s="38">
        <f t="shared" si="2"/>
        <v>0</v>
      </c>
      <c r="K39" s="63">
        <f t="shared" si="3"/>
        <v>0</v>
      </c>
      <c r="L39" s="36">
        <f t="shared" si="4"/>
        <v>0</v>
      </c>
      <c r="M39" s="36">
        <f t="shared" si="5"/>
        <v>0</v>
      </c>
      <c r="N39" s="36">
        <f t="shared" si="6"/>
        <v>0</v>
      </c>
      <c r="O39" s="36">
        <f t="shared" si="7"/>
        <v>0</v>
      </c>
      <c r="P39" s="36">
        <f t="shared" si="8"/>
        <v>0</v>
      </c>
      <c r="Q39" s="36">
        <f t="shared" si="9"/>
        <v>0</v>
      </c>
      <c r="R39" s="36">
        <f t="shared" si="10"/>
        <v>0</v>
      </c>
      <c r="S39" s="36">
        <f t="shared" si="11"/>
        <v>0</v>
      </c>
      <c r="T39" s="36">
        <f t="shared" si="12"/>
        <v>0</v>
      </c>
      <c r="U39" s="36">
        <f t="shared" si="13"/>
        <v>0</v>
      </c>
      <c r="X39" s="36">
        <f>SUMIF(B39,"Scheidsrechter",Lijsten!$D$4)</f>
        <v>0.42370000000000002</v>
      </c>
      <c r="Y39" s="36">
        <f>SUMIF(B39,"Waarnemer",Lijsten!$D$4)</f>
        <v>0</v>
      </c>
      <c r="Z39" s="36">
        <f>SUMIF(B39,"Sportkampen",Lijsten!$D$4)</f>
        <v>0</v>
      </c>
      <c r="AA39" s="36">
        <f>SUMIF(B39,"Lesgevers of Trainers",Lijsten!$D$4)</f>
        <v>0</v>
      </c>
      <c r="AB39" s="36">
        <f>SUMIF(B39,"Andere",Lijsten!$D$3)</f>
        <v>0</v>
      </c>
    </row>
    <row r="40" spans="1:28" x14ac:dyDescent="0.3">
      <c r="A40" s="56"/>
      <c r="B40" s="57" t="s">
        <v>31</v>
      </c>
      <c r="C40" s="61"/>
      <c r="D40" s="58"/>
      <c r="E40" s="57"/>
      <c r="F40" s="59">
        <v>0</v>
      </c>
      <c r="G40" s="60"/>
      <c r="H40" s="60"/>
      <c r="I40" s="22">
        <f t="shared" si="1"/>
        <v>0.42370000000000002</v>
      </c>
      <c r="J40" s="38">
        <f t="shared" si="2"/>
        <v>0</v>
      </c>
      <c r="K40" s="63">
        <f t="shared" si="3"/>
        <v>0</v>
      </c>
      <c r="L40" s="36">
        <f t="shared" si="4"/>
        <v>0</v>
      </c>
      <c r="M40" s="36">
        <f t="shared" si="5"/>
        <v>0</v>
      </c>
      <c r="N40" s="36">
        <f t="shared" si="6"/>
        <v>0</v>
      </c>
      <c r="O40" s="36">
        <f t="shared" si="7"/>
        <v>0</v>
      </c>
      <c r="P40" s="36">
        <f t="shared" si="8"/>
        <v>0</v>
      </c>
      <c r="Q40" s="36">
        <f t="shared" si="9"/>
        <v>0</v>
      </c>
      <c r="R40" s="36">
        <f t="shared" si="10"/>
        <v>0</v>
      </c>
      <c r="S40" s="36">
        <f t="shared" si="11"/>
        <v>0</v>
      </c>
      <c r="T40" s="36">
        <f t="shared" si="12"/>
        <v>0</v>
      </c>
      <c r="U40" s="36">
        <f t="shared" si="13"/>
        <v>0</v>
      </c>
      <c r="X40" s="36">
        <f>SUMIF(B40,"Scheidsrechter",Lijsten!$D$4)</f>
        <v>0.42370000000000002</v>
      </c>
      <c r="Y40" s="36">
        <f>SUMIF(B40,"Waarnemer",Lijsten!$D$4)</f>
        <v>0</v>
      </c>
      <c r="Z40" s="36">
        <f>SUMIF(B40,"Sportkampen",Lijsten!$D$4)</f>
        <v>0</v>
      </c>
      <c r="AA40" s="36">
        <f>SUMIF(B40,"Lesgevers of Trainers",Lijsten!$D$4)</f>
        <v>0</v>
      </c>
      <c r="AB40" s="36">
        <f>SUMIF(B40,"Andere",Lijsten!$D$3)</f>
        <v>0</v>
      </c>
    </row>
    <row r="41" spans="1:28" x14ac:dyDescent="0.3">
      <c r="A41" s="56"/>
      <c r="B41" s="57" t="s">
        <v>31</v>
      </c>
      <c r="C41" s="62"/>
      <c r="D41" s="62"/>
      <c r="E41" s="57"/>
      <c r="F41" s="59">
        <v>0</v>
      </c>
      <c r="G41" s="60"/>
      <c r="H41" s="60"/>
      <c r="I41" s="22">
        <f t="shared" si="1"/>
        <v>0.42370000000000002</v>
      </c>
      <c r="J41" s="38">
        <f t="shared" si="2"/>
        <v>0</v>
      </c>
      <c r="K41" s="63">
        <f t="shared" si="3"/>
        <v>0</v>
      </c>
      <c r="L41" s="36">
        <f t="shared" si="4"/>
        <v>0</v>
      </c>
      <c r="M41" s="36">
        <f t="shared" si="5"/>
        <v>0</v>
      </c>
      <c r="N41" s="36">
        <f t="shared" si="6"/>
        <v>0</v>
      </c>
      <c r="O41" s="36">
        <f t="shared" si="7"/>
        <v>0</v>
      </c>
      <c r="P41" s="36">
        <f t="shared" si="8"/>
        <v>0</v>
      </c>
      <c r="Q41" s="36">
        <f t="shared" si="9"/>
        <v>0</v>
      </c>
      <c r="R41" s="36">
        <f t="shared" si="10"/>
        <v>0</v>
      </c>
      <c r="S41" s="36">
        <f t="shared" si="11"/>
        <v>0</v>
      </c>
      <c r="T41" s="36">
        <f t="shared" si="12"/>
        <v>0</v>
      </c>
      <c r="U41" s="36">
        <f t="shared" si="13"/>
        <v>0</v>
      </c>
      <c r="X41" s="36">
        <f>SUMIF(B41,"Scheidsrechter",Lijsten!$D$4)</f>
        <v>0.42370000000000002</v>
      </c>
      <c r="Y41" s="36">
        <f>SUMIF(B41,"Waarnemer",Lijsten!$D$4)</f>
        <v>0</v>
      </c>
      <c r="Z41" s="36">
        <f>SUMIF(B41,"Sportkampen",Lijsten!$D$4)</f>
        <v>0</v>
      </c>
      <c r="AA41" s="36">
        <f>SUMIF(B41,"Lesgevers of Trainers",Lijsten!$D$4)</f>
        <v>0</v>
      </c>
      <c r="AB41" s="36">
        <f>SUMIF(B41,"Andere",Lijsten!$D$3)</f>
        <v>0</v>
      </c>
    </row>
  </sheetData>
  <sheetProtection algorithmName="SHA-512" hashValue="9Pr+V3Klt5k7R2oavVQRsumk5OPnNqu3hLLzV1s79ljsBhteESHSXwJ5zIdgS6vUa/AmjXcLbYKMQsQMlOYTxQ==" saltValue="tuZ3S7cyngpH+tTYXirxcg==" spinCount="100000" sheet="1" objects="1" scenarios="1"/>
  <protectedRanges>
    <protectedRange sqref="A10:F10 A11:D41 G10:H41" name="Gegevens"/>
    <protectedRange algorithmName="SHA-512" hashValue="xI2049zbCJKfu0GETLE+WWfaMLsBW2vj5OM2gfykE5ArHtGZzNNwvYhXICT9dXMNY495CaVpqHxD33ysI7J2Hg==" saltValue="qDhSGNSmhPxN24xf38BYJQ==" spinCount="100000" sqref="A10:K10" name="Titels"/>
  </protectedRanges>
  <mergeCells count="9">
    <mergeCell ref="B4:C4"/>
    <mergeCell ref="E4:F4"/>
    <mergeCell ref="B5:C5"/>
    <mergeCell ref="E5:F5"/>
    <mergeCell ref="A1:B1"/>
    <mergeCell ref="B2:C2"/>
    <mergeCell ref="E2:F2"/>
    <mergeCell ref="B3:C3"/>
    <mergeCell ref="E3:F3"/>
  </mergeCells>
  <conditionalFormatting sqref="B11:B41">
    <cfRule type="containsText" dxfId="10" priority="1" operator="containsText" text="Maak een keuze">
      <formula>NOT(ISERROR(SEARCH("Maak een keuze",B11)))</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Footer xml:space="preserve">&amp;CVlaamse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B34DBCB-0D42-4CC9-B93B-2D61D42D16A7}">
          <x14:formula1>
            <xm:f>Lijsten!$B$1:$B$6</xm:f>
          </x14:formula1>
          <xm:sqref>B11:B41</xm:sqref>
        </x14:dataValidation>
        <x14:dataValidation type="list" allowBlank="1" showInputMessage="1" showErrorMessage="1" xr:uid="{C2F613B7-1543-4C7F-B124-CE90DD43BB68}">
          <x14:formula1>
            <xm:f>Lijsten!$D$1:$D$4</xm:f>
          </x14:formula1>
          <xm:sqref>I11:I41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486B-D166-4229-B128-FE9671F18374}">
  <sheetPr>
    <pageSetUpPr fitToPage="1"/>
  </sheetPr>
  <dimension ref="A1:AB41"/>
  <sheetViews>
    <sheetView view="pageBreakPreview" zoomScale="85" zoomScaleNormal="85" zoomScaleSheetLayoutView="85" zoomScalePageLayoutView="70" workbookViewId="0">
      <selection activeCell="A11" sqref="A11"/>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 min="12" max="13" width="12.33203125" style="36" customWidth="1"/>
    <col min="14" max="15" width="14" style="36" customWidth="1"/>
    <col min="16" max="21" width="12.33203125" style="36" customWidth="1"/>
    <col min="22" max="28" width="8.88671875" style="36"/>
  </cols>
  <sheetData>
    <row r="1" spans="1:28" ht="15" thickBot="1" x14ac:dyDescent="0.35">
      <c r="A1" s="113" t="s">
        <v>29</v>
      </c>
      <c r="B1" s="114"/>
      <c r="C1" s="17"/>
      <c r="D1" s="17"/>
      <c r="E1" s="17"/>
      <c r="F1" s="17"/>
      <c r="G1" s="17"/>
      <c r="H1" s="17"/>
      <c r="I1" s="11"/>
      <c r="J1" s="11"/>
      <c r="K1" s="12"/>
    </row>
    <row r="2" spans="1:28" ht="25.8" x14ac:dyDescent="0.5">
      <c r="A2" s="15"/>
      <c r="B2" s="115" t="str">
        <f>CONCATENATE('Personalia en overzicht'!D8," ",'Personalia en overzicht'!D9)</f>
        <v>naam voornaam</v>
      </c>
      <c r="C2" s="116"/>
      <c r="D2" s="40" t="s">
        <v>39</v>
      </c>
      <c r="E2" s="119" t="s">
        <v>17</v>
      </c>
      <c r="F2" s="120"/>
      <c r="G2" s="18" t="s">
        <v>69</v>
      </c>
      <c r="I2" s="73"/>
      <c r="J2" s="74"/>
      <c r="K2" s="74"/>
    </row>
    <row r="3" spans="1:28" x14ac:dyDescent="0.3">
      <c r="A3" s="1"/>
      <c r="B3" s="117" t="str">
        <f>'Personalia en overzicht'!D10</f>
        <v>Straat + nummer</v>
      </c>
      <c r="C3" s="118"/>
      <c r="D3" s="27" t="s">
        <v>38</v>
      </c>
      <c r="E3" s="109" t="str">
        <f>CONCATENATE(B$2,C$2,E$4,G$2)</f>
        <v>naam voornaam202403</v>
      </c>
      <c r="F3" s="110"/>
      <c r="G3" s="18"/>
      <c r="I3" s="75"/>
      <c r="J3" s="75"/>
      <c r="K3" s="76"/>
    </row>
    <row r="4" spans="1:28" x14ac:dyDescent="0.3">
      <c r="A4" s="1"/>
      <c r="B4" s="117" t="str">
        <f>CONCATENATE('Personalia en overzicht'!D11," ",'Personalia en overzicht'!D12)</f>
        <v>postcode gemeente</v>
      </c>
      <c r="C4" s="118"/>
      <c r="D4" s="27" t="s">
        <v>40</v>
      </c>
      <c r="E4" s="109">
        <f>'Personalia en overzicht'!D3</f>
        <v>2024</v>
      </c>
      <c r="F4" s="110"/>
      <c r="G4" s="18"/>
      <c r="I4" s="75"/>
      <c r="J4" s="75"/>
      <c r="K4" s="76"/>
    </row>
    <row r="5" spans="1:28" ht="15" thickBot="1" x14ac:dyDescent="0.35">
      <c r="A5" s="1"/>
      <c r="B5" s="111" t="str">
        <f>'Personalia en overzicht'!D14</f>
        <v>BEXX XXXX XXXX XXXX</v>
      </c>
      <c r="C5" s="112"/>
      <c r="D5" s="28" t="s">
        <v>48</v>
      </c>
      <c r="E5" s="107" t="str">
        <f>'Personalia en overzicht'!D16</f>
        <v>Verenigingswerker</v>
      </c>
      <c r="F5" s="108"/>
      <c r="G5" s="18"/>
      <c r="I5" s="75"/>
      <c r="J5" s="75"/>
      <c r="K5" s="76"/>
    </row>
    <row r="6" spans="1:28" x14ac:dyDescent="0.3">
      <c r="A6" s="1"/>
      <c r="G6" s="18"/>
      <c r="I6" s="75"/>
      <c r="J6" s="75"/>
      <c r="K6" s="76"/>
    </row>
    <row r="7" spans="1:28" ht="15" thickBot="1" x14ac:dyDescent="0.35">
      <c r="G7" s="18"/>
      <c r="H7" s="96" t="s">
        <v>85</v>
      </c>
      <c r="I7" s="122">
        <f>ROUND(M8,0)</f>
        <v>0</v>
      </c>
      <c r="J7" s="97"/>
      <c r="K7" s="76"/>
    </row>
    <row r="8" spans="1:28" ht="24" thickBot="1" x14ac:dyDescent="0.5">
      <c r="A8" s="1"/>
      <c r="E8" s="89" t="s">
        <v>80</v>
      </c>
      <c r="F8" s="85">
        <f>SUM(G11:H41)</f>
        <v>0</v>
      </c>
      <c r="G8" s="86"/>
      <c r="H8" s="87" t="s">
        <v>81</v>
      </c>
      <c r="I8" s="88">
        <f>I7*15</f>
        <v>0</v>
      </c>
      <c r="J8" s="77"/>
      <c r="K8" s="78"/>
      <c r="M8" s="121">
        <f>SUM(K11:K41)</f>
        <v>0</v>
      </c>
    </row>
    <row r="9" spans="1:28" ht="7.2" customHeight="1" thickBot="1" x14ac:dyDescent="0.35">
      <c r="A9" s="3"/>
      <c r="B9" s="4"/>
      <c r="C9" s="4"/>
      <c r="D9" s="4"/>
      <c r="E9" s="4"/>
      <c r="F9" s="4"/>
      <c r="G9" s="4"/>
      <c r="H9" s="4"/>
      <c r="I9" s="4"/>
      <c r="J9" s="4"/>
      <c r="K9" s="5"/>
    </row>
    <row r="10" spans="1:28" ht="62.4" customHeight="1" x14ac:dyDescent="0.3">
      <c r="A10" s="29" t="s">
        <v>0</v>
      </c>
      <c r="B10" s="31" t="s">
        <v>52</v>
      </c>
      <c r="C10" s="31" t="s">
        <v>36</v>
      </c>
      <c r="D10" s="31" t="s">
        <v>37</v>
      </c>
      <c r="E10" s="30" t="s">
        <v>1</v>
      </c>
      <c r="F10" s="31" t="s">
        <v>28</v>
      </c>
      <c r="G10" s="31" t="s">
        <v>49</v>
      </c>
      <c r="H10" s="31" t="s">
        <v>50</v>
      </c>
      <c r="I10" s="31" t="s">
        <v>35</v>
      </c>
      <c r="J10" s="31" t="s">
        <v>47</v>
      </c>
      <c r="K10" s="32" t="s">
        <v>55</v>
      </c>
      <c r="L10" s="37">
        <f>SUM(L11:L41)</f>
        <v>0</v>
      </c>
      <c r="M10" s="37">
        <f t="shared" ref="M10:U10" si="0">SUM(M11:M41)</f>
        <v>0</v>
      </c>
      <c r="N10" s="37">
        <f t="shared" si="0"/>
        <v>0</v>
      </c>
      <c r="O10" s="37">
        <f t="shared" si="0"/>
        <v>0</v>
      </c>
      <c r="P10" s="37">
        <f t="shared" si="0"/>
        <v>0</v>
      </c>
      <c r="Q10" s="37">
        <f t="shared" si="0"/>
        <v>0</v>
      </c>
      <c r="R10" s="37">
        <f t="shared" si="0"/>
        <v>0</v>
      </c>
      <c r="S10" s="37">
        <f t="shared" si="0"/>
        <v>0</v>
      </c>
      <c r="T10" s="37">
        <f t="shared" si="0"/>
        <v>0</v>
      </c>
      <c r="U10" s="37">
        <f t="shared" si="0"/>
        <v>0</v>
      </c>
    </row>
    <row r="11" spans="1:28" x14ac:dyDescent="0.3">
      <c r="A11" s="56"/>
      <c r="B11" s="57" t="s">
        <v>31</v>
      </c>
      <c r="C11" s="58"/>
      <c r="D11" s="58"/>
      <c r="E11" s="57"/>
      <c r="F11" s="59">
        <v>0</v>
      </c>
      <c r="G11" s="60"/>
      <c r="H11" s="60"/>
      <c r="I11" s="22">
        <f t="shared" ref="I11:I41" si="1">SUM(X11:AB11)</f>
        <v>0.42370000000000002</v>
      </c>
      <c r="J11" s="38">
        <f>(G11+H11)*I11</f>
        <v>0</v>
      </c>
      <c r="K11" s="63">
        <f>F11/15</f>
        <v>0</v>
      </c>
      <c r="L11" s="36">
        <f>SUMIF(B11,"Scheidsrechter",K11)</f>
        <v>0</v>
      </c>
      <c r="M11" s="36">
        <f>SUMIF(B11,"Scheidsrechter",J11)</f>
        <v>0</v>
      </c>
      <c r="N11" s="36">
        <f>SUMIF(B11,"Waarnemer",K11)</f>
        <v>0</v>
      </c>
      <c r="O11" s="36">
        <f>SUMIF(B11,"Waarnemer",J11)</f>
        <v>0</v>
      </c>
      <c r="P11" s="36">
        <f>SUMIF(B11,"Sportkampen",K11)</f>
        <v>0</v>
      </c>
      <c r="Q11" s="36">
        <f>SUMIF(B11,"Sportkampen",J11)</f>
        <v>0</v>
      </c>
      <c r="R11" s="36">
        <f>SUMIF(B11,"Lesgevers of trainers",K11)</f>
        <v>0</v>
      </c>
      <c r="S11" s="36">
        <f>SUMIF(B11,"Lesgevers of trainers",J11)</f>
        <v>0</v>
      </c>
      <c r="T11" s="36">
        <f>SUMIF(B11,"Andere",K11)</f>
        <v>0</v>
      </c>
      <c r="U11" s="36">
        <f>SUMIF(B11,"Andere",J11)</f>
        <v>0</v>
      </c>
      <c r="X11" s="36">
        <f>SUMIF(B11,"Scheidsrechter",Lijsten!$D$4)</f>
        <v>0.42370000000000002</v>
      </c>
      <c r="Y11" s="36">
        <f>SUMIF(B11,"Waarnemer",Lijsten!$D$4)</f>
        <v>0</v>
      </c>
      <c r="Z11" s="36">
        <f>SUMIF(B11,"Sportkampen",Lijsten!$D$4)</f>
        <v>0</v>
      </c>
      <c r="AA11" s="36">
        <f>SUMIF(B11,"Lesgevers of Trainers",Lijsten!$D$4)</f>
        <v>0</v>
      </c>
      <c r="AB11" s="36">
        <f>SUMIF(B11,"Andere",Lijsten!$D$3)</f>
        <v>0</v>
      </c>
    </row>
    <row r="12" spans="1:28" x14ac:dyDescent="0.3">
      <c r="A12" s="56"/>
      <c r="B12" s="57" t="s">
        <v>31</v>
      </c>
      <c r="C12" s="61"/>
      <c r="D12" s="58"/>
      <c r="E12" s="57"/>
      <c r="F12" s="59">
        <v>0</v>
      </c>
      <c r="G12" s="60"/>
      <c r="H12" s="60"/>
      <c r="I12" s="22">
        <f t="shared" si="1"/>
        <v>0.42370000000000002</v>
      </c>
      <c r="J12" s="38">
        <f t="shared" ref="J12:J41" si="2">(G12+H12)*I12</f>
        <v>0</v>
      </c>
      <c r="K12" s="63">
        <f t="shared" ref="K12:K41" si="3">F12/15</f>
        <v>0</v>
      </c>
      <c r="L12" s="36">
        <f t="shared" ref="L12:L41" si="4">SUMIF(B12,"Scheidsrechter",K12)</f>
        <v>0</v>
      </c>
      <c r="M12" s="36">
        <f t="shared" ref="M12:M41" si="5">SUMIF(B12,"Scheidsrechter",J12)</f>
        <v>0</v>
      </c>
      <c r="N12" s="36">
        <f t="shared" ref="N12:N41" si="6">SUMIF(B12,"Waarnemer",K12)</f>
        <v>0</v>
      </c>
      <c r="O12" s="36">
        <f t="shared" ref="O12:O41" si="7">SUMIF(B12,"Waarnemer",J12)</f>
        <v>0</v>
      </c>
      <c r="P12" s="36">
        <f t="shared" ref="P12:P41" si="8">SUMIF(B12,"Sportkampen",K12)</f>
        <v>0</v>
      </c>
      <c r="Q12" s="36">
        <f t="shared" ref="Q12:Q41" si="9">SUMIF(B12,"Sportkampen",J12)</f>
        <v>0</v>
      </c>
      <c r="R12" s="36">
        <f t="shared" ref="R12:R41" si="10">SUMIF(B12,"Lesgevers of trainers",K12)</f>
        <v>0</v>
      </c>
      <c r="S12" s="36">
        <f t="shared" ref="S12:S41" si="11">SUMIF(B12,"Lesgevers of trainers",J12)</f>
        <v>0</v>
      </c>
      <c r="T12" s="36">
        <f t="shared" ref="T12:T41" si="12">SUMIF(B12,"Andere",K12)</f>
        <v>0</v>
      </c>
      <c r="U12" s="36">
        <f t="shared" ref="U12:U41" si="13">SUMIF(B12,"Andere",J12)</f>
        <v>0</v>
      </c>
      <c r="X12" s="36">
        <f>SUMIF(B12,"Scheidsrechter",Lijsten!$D$4)</f>
        <v>0.42370000000000002</v>
      </c>
      <c r="Y12" s="36">
        <f>SUMIF(B12,"Waarnemer",Lijsten!$D$4)</f>
        <v>0</v>
      </c>
      <c r="Z12" s="36">
        <f>SUMIF(B12,"Sportkampen",Lijsten!$D$4)</f>
        <v>0</v>
      </c>
      <c r="AA12" s="36">
        <f>SUMIF(B12,"Lesgevers of Trainers",Lijsten!$D$4)</f>
        <v>0</v>
      </c>
      <c r="AB12" s="36">
        <f>SUMIF(B12,"Andere",Lijsten!$D$3)</f>
        <v>0</v>
      </c>
    </row>
    <row r="13" spans="1:28" x14ac:dyDescent="0.3">
      <c r="A13" s="56"/>
      <c r="B13" s="57" t="s">
        <v>31</v>
      </c>
      <c r="C13" s="61"/>
      <c r="D13" s="58"/>
      <c r="E13" s="57"/>
      <c r="F13" s="59">
        <v>0</v>
      </c>
      <c r="G13" s="60"/>
      <c r="H13" s="60"/>
      <c r="I13" s="22">
        <f t="shared" si="1"/>
        <v>0.42370000000000002</v>
      </c>
      <c r="J13" s="38">
        <f t="shared" si="2"/>
        <v>0</v>
      </c>
      <c r="K13" s="63">
        <f t="shared" si="3"/>
        <v>0</v>
      </c>
      <c r="L13" s="36">
        <f t="shared" si="4"/>
        <v>0</v>
      </c>
      <c r="M13" s="36">
        <f t="shared" si="5"/>
        <v>0</v>
      </c>
      <c r="N13" s="36">
        <f t="shared" si="6"/>
        <v>0</v>
      </c>
      <c r="O13" s="36">
        <f t="shared" si="7"/>
        <v>0</v>
      </c>
      <c r="P13" s="36">
        <f t="shared" si="8"/>
        <v>0</v>
      </c>
      <c r="Q13" s="36">
        <f t="shared" si="9"/>
        <v>0</v>
      </c>
      <c r="R13" s="36">
        <f t="shared" si="10"/>
        <v>0</v>
      </c>
      <c r="S13" s="36">
        <f t="shared" si="11"/>
        <v>0</v>
      </c>
      <c r="T13" s="36">
        <f t="shared" si="12"/>
        <v>0</v>
      </c>
      <c r="U13" s="36">
        <f t="shared" si="13"/>
        <v>0</v>
      </c>
      <c r="X13" s="36">
        <f>SUMIF(B13,"Scheidsrechter",Lijsten!$D$4)</f>
        <v>0.42370000000000002</v>
      </c>
      <c r="Y13" s="36">
        <f>SUMIF(B13,"Waarnemer",Lijsten!$D$4)</f>
        <v>0</v>
      </c>
      <c r="Z13" s="36">
        <f>SUMIF(B13,"Sportkampen",Lijsten!$D$4)</f>
        <v>0</v>
      </c>
      <c r="AA13" s="36">
        <f>SUMIF(B13,"Lesgevers of Trainers",Lijsten!$D$4)</f>
        <v>0</v>
      </c>
      <c r="AB13" s="36">
        <f>SUMIF(B13,"Andere",Lijsten!$D$3)</f>
        <v>0</v>
      </c>
    </row>
    <row r="14" spans="1:28" x14ac:dyDescent="0.3">
      <c r="A14" s="56"/>
      <c r="B14" s="57" t="s">
        <v>31</v>
      </c>
      <c r="C14" s="58"/>
      <c r="D14" s="58"/>
      <c r="E14" s="57"/>
      <c r="F14" s="59">
        <v>0</v>
      </c>
      <c r="G14" s="60"/>
      <c r="H14" s="60"/>
      <c r="I14" s="22">
        <f t="shared" si="1"/>
        <v>0.42370000000000002</v>
      </c>
      <c r="J14" s="38">
        <f t="shared" si="2"/>
        <v>0</v>
      </c>
      <c r="K14" s="63">
        <f t="shared" si="3"/>
        <v>0</v>
      </c>
      <c r="L14" s="36">
        <f t="shared" si="4"/>
        <v>0</v>
      </c>
      <c r="M14" s="36">
        <f t="shared" si="5"/>
        <v>0</v>
      </c>
      <c r="N14" s="36">
        <f t="shared" si="6"/>
        <v>0</v>
      </c>
      <c r="O14" s="36">
        <f t="shared" si="7"/>
        <v>0</v>
      </c>
      <c r="P14" s="36">
        <f t="shared" si="8"/>
        <v>0</v>
      </c>
      <c r="Q14" s="36">
        <f t="shared" si="9"/>
        <v>0</v>
      </c>
      <c r="R14" s="36">
        <f t="shared" si="10"/>
        <v>0</v>
      </c>
      <c r="S14" s="36">
        <f t="shared" si="11"/>
        <v>0</v>
      </c>
      <c r="T14" s="36">
        <f t="shared" si="12"/>
        <v>0</v>
      </c>
      <c r="U14" s="36">
        <f t="shared" si="13"/>
        <v>0</v>
      </c>
      <c r="X14" s="36">
        <f>SUMIF(B14,"Scheidsrechter",Lijsten!$D$4)</f>
        <v>0.42370000000000002</v>
      </c>
      <c r="Y14" s="36">
        <f>SUMIF(B14,"Waarnemer",Lijsten!$D$4)</f>
        <v>0</v>
      </c>
      <c r="Z14" s="36">
        <f>SUMIF(B14,"Sportkampen",Lijsten!$D$4)</f>
        <v>0</v>
      </c>
      <c r="AA14" s="36">
        <f>SUMIF(B14,"Lesgevers of Trainers",Lijsten!$D$4)</f>
        <v>0</v>
      </c>
      <c r="AB14" s="36">
        <f>SUMIF(B14,"Andere",Lijsten!$D$3)</f>
        <v>0</v>
      </c>
    </row>
    <row r="15" spans="1:28" x14ac:dyDescent="0.3">
      <c r="A15" s="56"/>
      <c r="B15" s="57" t="s">
        <v>31</v>
      </c>
      <c r="C15" s="61"/>
      <c r="D15" s="58"/>
      <c r="E15" s="57"/>
      <c r="F15" s="59">
        <v>0</v>
      </c>
      <c r="G15" s="60"/>
      <c r="H15" s="60"/>
      <c r="I15" s="22">
        <f t="shared" si="1"/>
        <v>0.42370000000000002</v>
      </c>
      <c r="J15" s="38">
        <f t="shared" si="2"/>
        <v>0</v>
      </c>
      <c r="K15" s="63">
        <f t="shared" si="3"/>
        <v>0</v>
      </c>
      <c r="L15" s="36">
        <f t="shared" si="4"/>
        <v>0</v>
      </c>
      <c r="M15" s="36">
        <f t="shared" si="5"/>
        <v>0</v>
      </c>
      <c r="N15" s="36">
        <f t="shared" si="6"/>
        <v>0</v>
      </c>
      <c r="O15" s="36">
        <f t="shared" si="7"/>
        <v>0</v>
      </c>
      <c r="P15" s="36">
        <f t="shared" si="8"/>
        <v>0</v>
      </c>
      <c r="Q15" s="36">
        <f t="shared" si="9"/>
        <v>0</v>
      </c>
      <c r="R15" s="36">
        <f t="shared" si="10"/>
        <v>0</v>
      </c>
      <c r="S15" s="36">
        <f t="shared" si="11"/>
        <v>0</v>
      </c>
      <c r="T15" s="36">
        <f t="shared" si="12"/>
        <v>0</v>
      </c>
      <c r="U15" s="36">
        <f t="shared" si="13"/>
        <v>0</v>
      </c>
      <c r="X15" s="36">
        <f>SUMIF(B15,"Scheidsrechter",Lijsten!$D$4)</f>
        <v>0.42370000000000002</v>
      </c>
      <c r="Y15" s="36">
        <f>SUMIF(B15,"Waarnemer",Lijsten!$D$4)</f>
        <v>0</v>
      </c>
      <c r="Z15" s="36">
        <f>SUMIF(B15,"Sportkampen",Lijsten!$D$4)</f>
        <v>0</v>
      </c>
      <c r="AA15" s="36">
        <f>SUMIF(B15,"Lesgevers of Trainers",Lijsten!$D$4)</f>
        <v>0</v>
      </c>
      <c r="AB15" s="36">
        <f>SUMIF(B15,"Andere",Lijsten!$D$3)</f>
        <v>0</v>
      </c>
    </row>
    <row r="16" spans="1:28" x14ac:dyDescent="0.3">
      <c r="A16" s="56"/>
      <c r="B16" s="57" t="s">
        <v>31</v>
      </c>
      <c r="C16" s="61"/>
      <c r="D16" s="58"/>
      <c r="E16" s="57"/>
      <c r="F16" s="59">
        <v>0</v>
      </c>
      <c r="G16" s="60"/>
      <c r="H16" s="60"/>
      <c r="I16" s="22">
        <f t="shared" si="1"/>
        <v>0.42370000000000002</v>
      </c>
      <c r="J16" s="38">
        <f t="shared" si="2"/>
        <v>0</v>
      </c>
      <c r="K16" s="63">
        <f t="shared" si="3"/>
        <v>0</v>
      </c>
      <c r="L16" s="36">
        <f t="shared" si="4"/>
        <v>0</v>
      </c>
      <c r="M16" s="36">
        <f t="shared" si="5"/>
        <v>0</v>
      </c>
      <c r="N16" s="36">
        <f t="shared" si="6"/>
        <v>0</v>
      </c>
      <c r="O16" s="36">
        <f t="shared" si="7"/>
        <v>0</v>
      </c>
      <c r="P16" s="36">
        <f t="shared" si="8"/>
        <v>0</v>
      </c>
      <c r="Q16" s="36">
        <f t="shared" si="9"/>
        <v>0</v>
      </c>
      <c r="R16" s="36">
        <f t="shared" si="10"/>
        <v>0</v>
      </c>
      <c r="S16" s="36">
        <f t="shared" si="11"/>
        <v>0</v>
      </c>
      <c r="T16" s="36">
        <f t="shared" si="12"/>
        <v>0</v>
      </c>
      <c r="U16" s="36">
        <f t="shared" si="13"/>
        <v>0</v>
      </c>
      <c r="X16" s="36">
        <f>SUMIF(B16,"Scheidsrechter",Lijsten!$D$4)</f>
        <v>0.42370000000000002</v>
      </c>
      <c r="Y16" s="36">
        <f>SUMIF(B16,"Waarnemer",Lijsten!$D$4)</f>
        <v>0</v>
      </c>
      <c r="Z16" s="36">
        <f>SUMIF(B16,"Sportkampen",Lijsten!$D$4)</f>
        <v>0</v>
      </c>
      <c r="AA16" s="36">
        <f>SUMIF(B16,"Lesgevers of Trainers",Lijsten!$D$4)</f>
        <v>0</v>
      </c>
      <c r="AB16" s="36">
        <f>SUMIF(B16,"Andere",Lijsten!$D$3)</f>
        <v>0</v>
      </c>
    </row>
    <row r="17" spans="1:28" x14ac:dyDescent="0.3">
      <c r="A17" s="56"/>
      <c r="B17" s="57" t="s">
        <v>31</v>
      </c>
      <c r="C17" s="61"/>
      <c r="D17" s="58"/>
      <c r="E17" s="57"/>
      <c r="F17" s="59">
        <v>0</v>
      </c>
      <c r="G17" s="60"/>
      <c r="H17" s="60"/>
      <c r="I17" s="22">
        <f t="shared" si="1"/>
        <v>0.42370000000000002</v>
      </c>
      <c r="J17" s="38">
        <f t="shared" si="2"/>
        <v>0</v>
      </c>
      <c r="K17" s="63">
        <f t="shared" si="3"/>
        <v>0</v>
      </c>
      <c r="L17" s="36">
        <f t="shared" si="4"/>
        <v>0</v>
      </c>
      <c r="M17" s="36">
        <f t="shared" si="5"/>
        <v>0</v>
      </c>
      <c r="N17" s="36">
        <f t="shared" si="6"/>
        <v>0</v>
      </c>
      <c r="O17" s="36">
        <f t="shared" si="7"/>
        <v>0</v>
      </c>
      <c r="P17" s="36">
        <f t="shared" si="8"/>
        <v>0</v>
      </c>
      <c r="Q17" s="36">
        <f t="shared" si="9"/>
        <v>0</v>
      </c>
      <c r="R17" s="36">
        <f t="shared" si="10"/>
        <v>0</v>
      </c>
      <c r="S17" s="36">
        <f t="shared" si="11"/>
        <v>0</v>
      </c>
      <c r="T17" s="36">
        <f t="shared" si="12"/>
        <v>0</v>
      </c>
      <c r="U17" s="36">
        <f t="shared" si="13"/>
        <v>0</v>
      </c>
      <c r="X17" s="36">
        <f>SUMIF(B17,"Scheidsrechter",Lijsten!$D$4)</f>
        <v>0.42370000000000002</v>
      </c>
      <c r="Y17" s="36">
        <f>SUMIF(B17,"Waarnemer",Lijsten!$D$4)</f>
        <v>0</v>
      </c>
      <c r="Z17" s="36">
        <f>SUMIF(B17,"Sportkampen",Lijsten!$D$4)</f>
        <v>0</v>
      </c>
      <c r="AA17" s="36">
        <f>SUMIF(B17,"Lesgevers of Trainers",Lijsten!$D$4)</f>
        <v>0</v>
      </c>
      <c r="AB17" s="36">
        <f>SUMIF(B17,"Andere",Lijsten!$D$3)</f>
        <v>0</v>
      </c>
    </row>
    <row r="18" spans="1:28" x14ac:dyDescent="0.3">
      <c r="A18" s="56"/>
      <c r="B18" s="57" t="s">
        <v>31</v>
      </c>
      <c r="C18" s="58"/>
      <c r="D18" s="58"/>
      <c r="E18" s="57"/>
      <c r="F18" s="59">
        <v>0</v>
      </c>
      <c r="G18" s="60"/>
      <c r="H18" s="60"/>
      <c r="I18" s="22">
        <f t="shared" si="1"/>
        <v>0.42370000000000002</v>
      </c>
      <c r="J18" s="38">
        <f t="shared" si="2"/>
        <v>0</v>
      </c>
      <c r="K18" s="63">
        <f t="shared" si="3"/>
        <v>0</v>
      </c>
      <c r="L18" s="36">
        <f t="shared" si="4"/>
        <v>0</v>
      </c>
      <c r="M18" s="36">
        <f t="shared" si="5"/>
        <v>0</v>
      </c>
      <c r="N18" s="36">
        <f t="shared" si="6"/>
        <v>0</v>
      </c>
      <c r="O18" s="36">
        <f t="shared" si="7"/>
        <v>0</v>
      </c>
      <c r="P18" s="36">
        <f t="shared" si="8"/>
        <v>0</v>
      </c>
      <c r="Q18" s="36">
        <f t="shared" si="9"/>
        <v>0</v>
      </c>
      <c r="R18" s="36">
        <f t="shared" si="10"/>
        <v>0</v>
      </c>
      <c r="S18" s="36">
        <f t="shared" si="11"/>
        <v>0</v>
      </c>
      <c r="T18" s="36">
        <f t="shared" si="12"/>
        <v>0</v>
      </c>
      <c r="U18" s="36">
        <f t="shared" si="13"/>
        <v>0</v>
      </c>
      <c r="X18" s="36">
        <f>SUMIF(B18,"Scheidsrechter",Lijsten!$D$4)</f>
        <v>0.42370000000000002</v>
      </c>
      <c r="Y18" s="36">
        <f>SUMIF(B18,"Waarnemer",Lijsten!$D$4)</f>
        <v>0</v>
      </c>
      <c r="Z18" s="36">
        <f>SUMIF(B18,"Sportkampen",Lijsten!$D$4)</f>
        <v>0</v>
      </c>
      <c r="AA18" s="36">
        <f>SUMIF(B18,"Lesgevers of Trainers",Lijsten!$D$4)</f>
        <v>0</v>
      </c>
      <c r="AB18" s="36">
        <f>SUMIF(B18,"Andere",Lijsten!$D$3)</f>
        <v>0</v>
      </c>
    </row>
    <row r="19" spans="1:28" x14ac:dyDescent="0.3">
      <c r="A19" s="56"/>
      <c r="B19" s="57" t="s">
        <v>31</v>
      </c>
      <c r="C19" s="61"/>
      <c r="D19" s="58"/>
      <c r="E19" s="57"/>
      <c r="F19" s="59">
        <v>0</v>
      </c>
      <c r="G19" s="60"/>
      <c r="H19" s="60"/>
      <c r="I19" s="22">
        <f t="shared" si="1"/>
        <v>0.42370000000000002</v>
      </c>
      <c r="J19" s="38">
        <f t="shared" si="2"/>
        <v>0</v>
      </c>
      <c r="K19" s="63">
        <f t="shared" si="3"/>
        <v>0</v>
      </c>
      <c r="L19" s="36">
        <f t="shared" si="4"/>
        <v>0</v>
      </c>
      <c r="M19" s="36">
        <f t="shared" si="5"/>
        <v>0</v>
      </c>
      <c r="N19" s="36">
        <f t="shared" si="6"/>
        <v>0</v>
      </c>
      <c r="O19" s="36">
        <f t="shared" si="7"/>
        <v>0</v>
      </c>
      <c r="P19" s="36">
        <f t="shared" si="8"/>
        <v>0</v>
      </c>
      <c r="Q19" s="36">
        <f t="shared" si="9"/>
        <v>0</v>
      </c>
      <c r="R19" s="36">
        <f t="shared" si="10"/>
        <v>0</v>
      </c>
      <c r="S19" s="36">
        <f t="shared" si="11"/>
        <v>0</v>
      </c>
      <c r="T19" s="36">
        <f t="shared" si="12"/>
        <v>0</v>
      </c>
      <c r="U19" s="36">
        <f t="shared" si="13"/>
        <v>0</v>
      </c>
      <c r="X19" s="36">
        <f>SUMIF(B19,"Scheidsrechter",Lijsten!$D$4)</f>
        <v>0.42370000000000002</v>
      </c>
      <c r="Y19" s="36">
        <f>SUMIF(B19,"Waarnemer",Lijsten!$D$4)</f>
        <v>0</v>
      </c>
      <c r="Z19" s="36">
        <f>SUMIF(B19,"Sportkampen",Lijsten!$D$4)</f>
        <v>0</v>
      </c>
      <c r="AA19" s="36">
        <f>SUMIF(B19,"Lesgevers of Trainers",Lijsten!$D$4)</f>
        <v>0</v>
      </c>
      <c r="AB19" s="36">
        <f>SUMIF(B19,"Andere",Lijsten!$D$3)</f>
        <v>0</v>
      </c>
    </row>
    <row r="20" spans="1:28" x14ac:dyDescent="0.3">
      <c r="A20" s="56"/>
      <c r="B20" s="57" t="s">
        <v>31</v>
      </c>
      <c r="C20" s="61"/>
      <c r="D20" s="58"/>
      <c r="E20" s="57"/>
      <c r="F20" s="59">
        <v>0</v>
      </c>
      <c r="G20" s="60"/>
      <c r="H20" s="60"/>
      <c r="I20" s="22">
        <f t="shared" si="1"/>
        <v>0.42370000000000002</v>
      </c>
      <c r="J20" s="38">
        <f t="shared" si="2"/>
        <v>0</v>
      </c>
      <c r="K20" s="63">
        <f t="shared" si="3"/>
        <v>0</v>
      </c>
      <c r="L20" s="36">
        <f t="shared" si="4"/>
        <v>0</v>
      </c>
      <c r="M20" s="36">
        <f t="shared" si="5"/>
        <v>0</v>
      </c>
      <c r="N20" s="36">
        <f t="shared" si="6"/>
        <v>0</v>
      </c>
      <c r="O20" s="36">
        <f t="shared" si="7"/>
        <v>0</v>
      </c>
      <c r="P20" s="36">
        <f t="shared" si="8"/>
        <v>0</v>
      </c>
      <c r="Q20" s="36">
        <f t="shared" si="9"/>
        <v>0</v>
      </c>
      <c r="R20" s="36">
        <f t="shared" si="10"/>
        <v>0</v>
      </c>
      <c r="S20" s="36">
        <f t="shared" si="11"/>
        <v>0</v>
      </c>
      <c r="T20" s="36">
        <f t="shared" si="12"/>
        <v>0</v>
      </c>
      <c r="U20" s="36">
        <f t="shared" si="13"/>
        <v>0</v>
      </c>
      <c r="X20" s="36">
        <f>SUMIF(B20,"Scheidsrechter",Lijsten!$D$4)</f>
        <v>0.42370000000000002</v>
      </c>
      <c r="Y20" s="36">
        <f>SUMIF(B20,"Waarnemer",Lijsten!$D$4)</f>
        <v>0</v>
      </c>
      <c r="Z20" s="36">
        <f>SUMIF(B20,"Sportkampen",Lijsten!$D$4)</f>
        <v>0</v>
      </c>
      <c r="AA20" s="36">
        <f>SUMIF(B20,"Lesgevers of Trainers",Lijsten!$D$4)</f>
        <v>0</v>
      </c>
      <c r="AB20" s="36">
        <f>SUMIF(B20,"Andere",Lijsten!$D$3)</f>
        <v>0</v>
      </c>
    </row>
    <row r="21" spans="1:28" x14ac:dyDescent="0.3">
      <c r="A21" s="56"/>
      <c r="B21" s="57" t="s">
        <v>31</v>
      </c>
      <c r="C21" s="61"/>
      <c r="D21" s="58"/>
      <c r="E21" s="57"/>
      <c r="F21" s="59">
        <v>0</v>
      </c>
      <c r="G21" s="60"/>
      <c r="H21" s="60"/>
      <c r="I21" s="22">
        <f t="shared" si="1"/>
        <v>0.42370000000000002</v>
      </c>
      <c r="J21" s="38">
        <f t="shared" si="2"/>
        <v>0</v>
      </c>
      <c r="K21" s="63">
        <f t="shared" si="3"/>
        <v>0</v>
      </c>
      <c r="L21" s="36">
        <f t="shared" si="4"/>
        <v>0</v>
      </c>
      <c r="M21" s="36">
        <f t="shared" si="5"/>
        <v>0</v>
      </c>
      <c r="N21" s="36">
        <f t="shared" si="6"/>
        <v>0</v>
      </c>
      <c r="O21" s="36">
        <f t="shared" si="7"/>
        <v>0</v>
      </c>
      <c r="P21" s="36">
        <f t="shared" si="8"/>
        <v>0</v>
      </c>
      <c r="Q21" s="36">
        <f t="shared" si="9"/>
        <v>0</v>
      </c>
      <c r="R21" s="36">
        <f t="shared" si="10"/>
        <v>0</v>
      </c>
      <c r="S21" s="36">
        <f t="shared" si="11"/>
        <v>0</v>
      </c>
      <c r="T21" s="36">
        <f t="shared" si="12"/>
        <v>0</v>
      </c>
      <c r="U21" s="36">
        <f t="shared" si="13"/>
        <v>0</v>
      </c>
      <c r="X21" s="36">
        <f>SUMIF(B21,"Scheidsrechter",Lijsten!$D$4)</f>
        <v>0.42370000000000002</v>
      </c>
      <c r="Y21" s="36">
        <f>SUMIF(B21,"Waarnemer",Lijsten!$D$4)</f>
        <v>0</v>
      </c>
      <c r="Z21" s="36">
        <f>SUMIF(B21,"Sportkampen",Lijsten!$D$4)</f>
        <v>0</v>
      </c>
      <c r="AA21" s="36">
        <f>SUMIF(B21,"Lesgevers of Trainers",Lijsten!$D$4)</f>
        <v>0</v>
      </c>
      <c r="AB21" s="36">
        <f>SUMIF(B21,"Andere",Lijsten!$D$3)</f>
        <v>0</v>
      </c>
    </row>
    <row r="22" spans="1:28" x14ac:dyDescent="0.3">
      <c r="A22" s="56"/>
      <c r="B22" s="57" t="s">
        <v>31</v>
      </c>
      <c r="C22" s="61"/>
      <c r="D22" s="58"/>
      <c r="E22" s="57"/>
      <c r="F22" s="59">
        <v>0</v>
      </c>
      <c r="G22" s="60"/>
      <c r="H22" s="60"/>
      <c r="I22" s="22">
        <f t="shared" si="1"/>
        <v>0.42370000000000002</v>
      </c>
      <c r="J22" s="38">
        <f t="shared" si="2"/>
        <v>0</v>
      </c>
      <c r="K22" s="63">
        <f t="shared" si="3"/>
        <v>0</v>
      </c>
      <c r="L22" s="36">
        <f t="shared" si="4"/>
        <v>0</v>
      </c>
      <c r="M22" s="36">
        <f t="shared" si="5"/>
        <v>0</v>
      </c>
      <c r="N22" s="36">
        <f t="shared" si="6"/>
        <v>0</v>
      </c>
      <c r="O22" s="36">
        <f t="shared" si="7"/>
        <v>0</v>
      </c>
      <c r="P22" s="36">
        <f t="shared" si="8"/>
        <v>0</v>
      </c>
      <c r="Q22" s="36">
        <f t="shared" si="9"/>
        <v>0</v>
      </c>
      <c r="R22" s="36">
        <f t="shared" si="10"/>
        <v>0</v>
      </c>
      <c r="S22" s="36">
        <f t="shared" si="11"/>
        <v>0</v>
      </c>
      <c r="T22" s="36">
        <f t="shared" si="12"/>
        <v>0</v>
      </c>
      <c r="U22" s="36">
        <f t="shared" si="13"/>
        <v>0</v>
      </c>
      <c r="X22" s="36">
        <f>SUMIF(B22,"Scheidsrechter",Lijsten!$D$4)</f>
        <v>0.42370000000000002</v>
      </c>
      <c r="Y22" s="36">
        <f>SUMIF(B22,"Waarnemer",Lijsten!$D$4)</f>
        <v>0</v>
      </c>
      <c r="Z22" s="36">
        <f>SUMIF(B22,"Sportkampen",Lijsten!$D$4)</f>
        <v>0</v>
      </c>
      <c r="AA22" s="36">
        <f>SUMIF(B22,"Lesgevers of Trainers",Lijsten!$D$4)</f>
        <v>0</v>
      </c>
      <c r="AB22" s="36">
        <f>SUMIF(B22,"Andere",Lijsten!$D$3)</f>
        <v>0</v>
      </c>
    </row>
    <row r="23" spans="1:28" x14ac:dyDescent="0.3">
      <c r="A23" s="56"/>
      <c r="B23" s="57" t="s">
        <v>31</v>
      </c>
      <c r="C23" s="61"/>
      <c r="D23" s="58"/>
      <c r="E23" s="57"/>
      <c r="F23" s="59">
        <v>0</v>
      </c>
      <c r="G23" s="60"/>
      <c r="H23" s="60"/>
      <c r="I23" s="22">
        <f t="shared" si="1"/>
        <v>0.42370000000000002</v>
      </c>
      <c r="J23" s="38">
        <f t="shared" si="2"/>
        <v>0</v>
      </c>
      <c r="K23" s="63">
        <f t="shared" si="3"/>
        <v>0</v>
      </c>
      <c r="L23" s="36">
        <f t="shared" si="4"/>
        <v>0</v>
      </c>
      <c r="M23" s="36">
        <f t="shared" si="5"/>
        <v>0</v>
      </c>
      <c r="N23" s="36">
        <f t="shared" si="6"/>
        <v>0</v>
      </c>
      <c r="O23" s="36">
        <f t="shared" si="7"/>
        <v>0</v>
      </c>
      <c r="P23" s="36">
        <f t="shared" si="8"/>
        <v>0</v>
      </c>
      <c r="Q23" s="36">
        <f t="shared" si="9"/>
        <v>0</v>
      </c>
      <c r="R23" s="36">
        <f t="shared" si="10"/>
        <v>0</v>
      </c>
      <c r="S23" s="36">
        <f t="shared" si="11"/>
        <v>0</v>
      </c>
      <c r="T23" s="36">
        <f t="shared" si="12"/>
        <v>0</v>
      </c>
      <c r="U23" s="36">
        <f t="shared" si="13"/>
        <v>0</v>
      </c>
      <c r="X23" s="36">
        <f>SUMIF(B23,"Scheidsrechter",Lijsten!$D$4)</f>
        <v>0.42370000000000002</v>
      </c>
      <c r="Y23" s="36">
        <f>SUMIF(B23,"Waarnemer",Lijsten!$D$4)</f>
        <v>0</v>
      </c>
      <c r="Z23" s="36">
        <f>SUMIF(B23,"Sportkampen",Lijsten!$D$4)</f>
        <v>0</v>
      </c>
      <c r="AA23" s="36">
        <f>SUMIF(B23,"Lesgevers of Trainers",Lijsten!$D$4)</f>
        <v>0</v>
      </c>
      <c r="AB23" s="36">
        <f>SUMIF(B23,"Andere",Lijsten!$D$3)</f>
        <v>0</v>
      </c>
    </row>
    <row r="24" spans="1:28" x14ac:dyDescent="0.3">
      <c r="A24" s="56"/>
      <c r="B24" s="57" t="s">
        <v>31</v>
      </c>
      <c r="C24" s="61"/>
      <c r="D24" s="58"/>
      <c r="E24" s="57"/>
      <c r="F24" s="59">
        <v>0</v>
      </c>
      <c r="G24" s="60"/>
      <c r="H24" s="60"/>
      <c r="I24" s="22">
        <f t="shared" si="1"/>
        <v>0.42370000000000002</v>
      </c>
      <c r="J24" s="38">
        <f t="shared" si="2"/>
        <v>0</v>
      </c>
      <c r="K24" s="63">
        <f t="shared" si="3"/>
        <v>0</v>
      </c>
      <c r="L24" s="36">
        <f t="shared" si="4"/>
        <v>0</v>
      </c>
      <c r="M24" s="36">
        <f t="shared" si="5"/>
        <v>0</v>
      </c>
      <c r="N24" s="36">
        <f t="shared" si="6"/>
        <v>0</v>
      </c>
      <c r="O24" s="36">
        <f t="shared" si="7"/>
        <v>0</v>
      </c>
      <c r="P24" s="36">
        <f t="shared" si="8"/>
        <v>0</v>
      </c>
      <c r="Q24" s="36">
        <f t="shared" si="9"/>
        <v>0</v>
      </c>
      <c r="R24" s="36">
        <f t="shared" si="10"/>
        <v>0</v>
      </c>
      <c r="S24" s="36">
        <f t="shared" si="11"/>
        <v>0</v>
      </c>
      <c r="T24" s="36">
        <f t="shared" si="12"/>
        <v>0</v>
      </c>
      <c r="U24" s="36">
        <f t="shared" si="13"/>
        <v>0</v>
      </c>
      <c r="X24" s="36">
        <f>SUMIF(B24,"Scheidsrechter",Lijsten!$D$4)</f>
        <v>0.42370000000000002</v>
      </c>
      <c r="Y24" s="36">
        <f>SUMIF(B24,"Waarnemer",Lijsten!$D$4)</f>
        <v>0</v>
      </c>
      <c r="Z24" s="36">
        <f>SUMIF(B24,"Sportkampen",Lijsten!$D$4)</f>
        <v>0</v>
      </c>
      <c r="AA24" s="36">
        <f>SUMIF(B24,"Lesgevers of Trainers",Lijsten!$D$4)</f>
        <v>0</v>
      </c>
      <c r="AB24" s="36">
        <f>SUMIF(B24,"Andere",Lijsten!$D$3)</f>
        <v>0</v>
      </c>
    </row>
    <row r="25" spans="1:28" x14ac:dyDescent="0.3">
      <c r="A25" s="56"/>
      <c r="B25" s="57" t="s">
        <v>31</v>
      </c>
      <c r="C25" s="61"/>
      <c r="D25" s="58"/>
      <c r="E25" s="57"/>
      <c r="F25" s="59">
        <v>0</v>
      </c>
      <c r="G25" s="60"/>
      <c r="H25" s="60"/>
      <c r="I25" s="22">
        <f t="shared" si="1"/>
        <v>0.42370000000000002</v>
      </c>
      <c r="J25" s="38">
        <f t="shared" si="2"/>
        <v>0</v>
      </c>
      <c r="K25" s="63">
        <f t="shared" si="3"/>
        <v>0</v>
      </c>
      <c r="L25" s="36">
        <f t="shared" si="4"/>
        <v>0</v>
      </c>
      <c r="M25" s="36">
        <f t="shared" si="5"/>
        <v>0</v>
      </c>
      <c r="N25" s="36">
        <f t="shared" si="6"/>
        <v>0</v>
      </c>
      <c r="O25" s="36">
        <f t="shared" si="7"/>
        <v>0</v>
      </c>
      <c r="P25" s="36">
        <f t="shared" si="8"/>
        <v>0</v>
      </c>
      <c r="Q25" s="36">
        <f t="shared" si="9"/>
        <v>0</v>
      </c>
      <c r="R25" s="36">
        <f t="shared" si="10"/>
        <v>0</v>
      </c>
      <c r="S25" s="36">
        <f t="shared" si="11"/>
        <v>0</v>
      </c>
      <c r="T25" s="36">
        <f t="shared" si="12"/>
        <v>0</v>
      </c>
      <c r="U25" s="36">
        <f t="shared" si="13"/>
        <v>0</v>
      </c>
      <c r="X25" s="36">
        <f>SUMIF(B25,"Scheidsrechter",Lijsten!$D$4)</f>
        <v>0.42370000000000002</v>
      </c>
      <c r="Y25" s="36">
        <f>SUMIF(B25,"Waarnemer",Lijsten!$D$4)</f>
        <v>0</v>
      </c>
      <c r="Z25" s="36">
        <f>SUMIF(B25,"Sportkampen",Lijsten!$D$4)</f>
        <v>0</v>
      </c>
      <c r="AA25" s="36">
        <f>SUMIF(B25,"Lesgevers of Trainers",Lijsten!$D$4)</f>
        <v>0</v>
      </c>
      <c r="AB25" s="36">
        <f>SUMIF(B25,"Andere",Lijsten!$D$3)</f>
        <v>0</v>
      </c>
    </row>
    <row r="26" spans="1:28" x14ac:dyDescent="0.3">
      <c r="A26" s="56"/>
      <c r="B26" s="57" t="s">
        <v>31</v>
      </c>
      <c r="C26" s="58"/>
      <c r="D26" s="58"/>
      <c r="E26" s="57"/>
      <c r="F26" s="59">
        <v>0</v>
      </c>
      <c r="G26" s="60"/>
      <c r="H26" s="60"/>
      <c r="I26" s="22">
        <f t="shared" si="1"/>
        <v>0.42370000000000002</v>
      </c>
      <c r="J26" s="38">
        <f t="shared" si="2"/>
        <v>0</v>
      </c>
      <c r="K26" s="63">
        <f t="shared" si="3"/>
        <v>0</v>
      </c>
      <c r="L26" s="36">
        <f t="shared" si="4"/>
        <v>0</v>
      </c>
      <c r="M26" s="36">
        <f t="shared" si="5"/>
        <v>0</v>
      </c>
      <c r="N26" s="36">
        <f t="shared" si="6"/>
        <v>0</v>
      </c>
      <c r="O26" s="36">
        <f t="shared" si="7"/>
        <v>0</v>
      </c>
      <c r="P26" s="36">
        <f t="shared" si="8"/>
        <v>0</v>
      </c>
      <c r="Q26" s="36">
        <f t="shared" si="9"/>
        <v>0</v>
      </c>
      <c r="R26" s="36">
        <f t="shared" si="10"/>
        <v>0</v>
      </c>
      <c r="S26" s="36">
        <f t="shared" si="11"/>
        <v>0</v>
      </c>
      <c r="T26" s="36">
        <f t="shared" si="12"/>
        <v>0</v>
      </c>
      <c r="U26" s="36">
        <f t="shared" si="13"/>
        <v>0</v>
      </c>
      <c r="X26" s="36">
        <f>SUMIF(B26,"Scheidsrechter",Lijsten!$D$4)</f>
        <v>0.42370000000000002</v>
      </c>
      <c r="Y26" s="36">
        <f>SUMIF(B26,"Waarnemer",Lijsten!$D$4)</f>
        <v>0</v>
      </c>
      <c r="Z26" s="36">
        <f>SUMIF(B26,"Sportkampen",Lijsten!$D$4)</f>
        <v>0</v>
      </c>
      <c r="AA26" s="36">
        <f>SUMIF(B26,"Lesgevers of Trainers",Lijsten!$D$4)</f>
        <v>0</v>
      </c>
      <c r="AB26" s="36">
        <f>SUMIF(B26,"Andere",Lijsten!$D$3)</f>
        <v>0</v>
      </c>
    </row>
    <row r="27" spans="1:28" x14ac:dyDescent="0.3">
      <c r="A27" s="56"/>
      <c r="B27" s="57" t="s">
        <v>31</v>
      </c>
      <c r="C27" s="61"/>
      <c r="D27" s="58"/>
      <c r="E27" s="57"/>
      <c r="F27" s="59">
        <v>0</v>
      </c>
      <c r="G27" s="60"/>
      <c r="H27" s="60"/>
      <c r="I27" s="22">
        <f t="shared" si="1"/>
        <v>0.42370000000000002</v>
      </c>
      <c r="J27" s="38">
        <f t="shared" si="2"/>
        <v>0</v>
      </c>
      <c r="K27" s="63">
        <f t="shared" si="3"/>
        <v>0</v>
      </c>
      <c r="L27" s="36">
        <f t="shared" si="4"/>
        <v>0</v>
      </c>
      <c r="M27" s="36">
        <f t="shared" si="5"/>
        <v>0</v>
      </c>
      <c r="N27" s="36">
        <f t="shared" si="6"/>
        <v>0</v>
      </c>
      <c r="O27" s="36">
        <f t="shared" si="7"/>
        <v>0</v>
      </c>
      <c r="P27" s="36">
        <f t="shared" si="8"/>
        <v>0</v>
      </c>
      <c r="Q27" s="36">
        <f t="shared" si="9"/>
        <v>0</v>
      </c>
      <c r="R27" s="36">
        <f t="shared" si="10"/>
        <v>0</v>
      </c>
      <c r="S27" s="36">
        <f t="shared" si="11"/>
        <v>0</v>
      </c>
      <c r="T27" s="36">
        <f t="shared" si="12"/>
        <v>0</v>
      </c>
      <c r="U27" s="36">
        <f t="shared" si="13"/>
        <v>0</v>
      </c>
      <c r="X27" s="36">
        <f>SUMIF(B27,"Scheidsrechter",Lijsten!$D$4)</f>
        <v>0.42370000000000002</v>
      </c>
      <c r="Y27" s="36">
        <f>SUMIF(B27,"Waarnemer",Lijsten!$D$4)</f>
        <v>0</v>
      </c>
      <c r="Z27" s="36">
        <f>SUMIF(B27,"Sportkampen",Lijsten!$D$4)</f>
        <v>0</v>
      </c>
      <c r="AA27" s="36">
        <f>SUMIF(B27,"Lesgevers of Trainers",Lijsten!$D$4)</f>
        <v>0</v>
      </c>
      <c r="AB27" s="36">
        <f>SUMIF(B27,"Andere",Lijsten!$D$3)</f>
        <v>0</v>
      </c>
    </row>
    <row r="28" spans="1:28" x14ac:dyDescent="0.3">
      <c r="A28" s="56"/>
      <c r="B28" s="57" t="s">
        <v>31</v>
      </c>
      <c r="C28" s="61"/>
      <c r="D28" s="58"/>
      <c r="E28" s="57"/>
      <c r="F28" s="59">
        <v>0</v>
      </c>
      <c r="G28" s="60"/>
      <c r="H28" s="60"/>
      <c r="I28" s="22">
        <f t="shared" si="1"/>
        <v>0.42370000000000002</v>
      </c>
      <c r="J28" s="38">
        <f t="shared" si="2"/>
        <v>0</v>
      </c>
      <c r="K28" s="63">
        <f t="shared" si="3"/>
        <v>0</v>
      </c>
      <c r="L28" s="36">
        <f t="shared" si="4"/>
        <v>0</v>
      </c>
      <c r="M28" s="36">
        <f t="shared" si="5"/>
        <v>0</v>
      </c>
      <c r="N28" s="36">
        <f t="shared" si="6"/>
        <v>0</v>
      </c>
      <c r="O28" s="36">
        <f t="shared" si="7"/>
        <v>0</v>
      </c>
      <c r="P28" s="36">
        <f t="shared" si="8"/>
        <v>0</v>
      </c>
      <c r="Q28" s="36">
        <f t="shared" si="9"/>
        <v>0</v>
      </c>
      <c r="R28" s="36">
        <f t="shared" si="10"/>
        <v>0</v>
      </c>
      <c r="S28" s="36">
        <f t="shared" si="11"/>
        <v>0</v>
      </c>
      <c r="T28" s="36">
        <f t="shared" si="12"/>
        <v>0</v>
      </c>
      <c r="U28" s="36">
        <f t="shared" si="13"/>
        <v>0</v>
      </c>
      <c r="X28" s="36">
        <f>SUMIF(B28,"Scheidsrechter",Lijsten!$D$4)</f>
        <v>0.42370000000000002</v>
      </c>
      <c r="Y28" s="36">
        <f>SUMIF(B28,"Waarnemer",Lijsten!$D$4)</f>
        <v>0</v>
      </c>
      <c r="Z28" s="36">
        <f>SUMIF(B28,"Sportkampen",Lijsten!$D$4)</f>
        <v>0</v>
      </c>
      <c r="AA28" s="36">
        <f>SUMIF(B28,"Lesgevers of Trainers",Lijsten!$D$4)</f>
        <v>0</v>
      </c>
      <c r="AB28" s="36">
        <f>SUMIF(B28,"Andere",Lijsten!$D$3)</f>
        <v>0</v>
      </c>
    </row>
    <row r="29" spans="1:28" ht="13.8" customHeight="1" x14ac:dyDescent="0.3">
      <c r="A29" s="56"/>
      <c r="B29" s="57" t="s">
        <v>31</v>
      </c>
      <c r="C29" s="61"/>
      <c r="D29" s="58"/>
      <c r="E29" s="57"/>
      <c r="F29" s="59">
        <v>0</v>
      </c>
      <c r="G29" s="60"/>
      <c r="H29" s="60"/>
      <c r="I29" s="22">
        <f t="shared" si="1"/>
        <v>0.42370000000000002</v>
      </c>
      <c r="J29" s="38">
        <f t="shared" si="2"/>
        <v>0</v>
      </c>
      <c r="K29" s="63">
        <f t="shared" si="3"/>
        <v>0</v>
      </c>
      <c r="L29" s="36">
        <f t="shared" si="4"/>
        <v>0</v>
      </c>
      <c r="M29" s="36">
        <f t="shared" si="5"/>
        <v>0</v>
      </c>
      <c r="N29" s="36">
        <f t="shared" si="6"/>
        <v>0</v>
      </c>
      <c r="O29" s="36">
        <f t="shared" si="7"/>
        <v>0</v>
      </c>
      <c r="P29" s="36">
        <f t="shared" si="8"/>
        <v>0</v>
      </c>
      <c r="Q29" s="36">
        <f t="shared" si="9"/>
        <v>0</v>
      </c>
      <c r="R29" s="36">
        <f t="shared" si="10"/>
        <v>0</v>
      </c>
      <c r="S29" s="36">
        <f t="shared" si="11"/>
        <v>0</v>
      </c>
      <c r="T29" s="36">
        <f t="shared" si="12"/>
        <v>0</v>
      </c>
      <c r="U29" s="36">
        <f t="shared" si="13"/>
        <v>0</v>
      </c>
      <c r="X29" s="36">
        <f>SUMIF(B29,"Scheidsrechter",Lijsten!$D$4)</f>
        <v>0.42370000000000002</v>
      </c>
      <c r="Y29" s="36">
        <f>SUMIF(B29,"Waarnemer",Lijsten!$D$4)</f>
        <v>0</v>
      </c>
      <c r="Z29" s="36">
        <f>SUMIF(B29,"Sportkampen",Lijsten!$D$4)</f>
        <v>0</v>
      </c>
      <c r="AA29" s="36">
        <f>SUMIF(B29,"Lesgevers of Trainers",Lijsten!$D$4)</f>
        <v>0</v>
      </c>
      <c r="AB29" s="36">
        <f>SUMIF(B29,"Andere",Lijsten!$D$3)</f>
        <v>0</v>
      </c>
    </row>
    <row r="30" spans="1:28" x14ac:dyDescent="0.3">
      <c r="A30" s="56"/>
      <c r="B30" s="57" t="s">
        <v>31</v>
      </c>
      <c r="C30" s="58"/>
      <c r="D30" s="58"/>
      <c r="E30" s="57"/>
      <c r="F30" s="59">
        <v>0</v>
      </c>
      <c r="G30" s="60"/>
      <c r="H30" s="60"/>
      <c r="I30" s="22">
        <f t="shared" si="1"/>
        <v>0.42370000000000002</v>
      </c>
      <c r="J30" s="38">
        <f t="shared" si="2"/>
        <v>0</v>
      </c>
      <c r="K30" s="63">
        <f t="shared" si="3"/>
        <v>0</v>
      </c>
      <c r="L30" s="36">
        <f t="shared" si="4"/>
        <v>0</v>
      </c>
      <c r="M30" s="36">
        <f t="shared" si="5"/>
        <v>0</v>
      </c>
      <c r="N30" s="36">
        <f t="shared" si="6"/>
        <v>0</v>
      </c>
      <c r="O30" s="36">
        <f t="shared" si="7"/>
        <v>0</v>
      </c>
      <c r="P30" s="36">
        <f t="shared" si="8"/>
        <v>0</v>
      </c>
      <c r="Q30" s="36">
        <f t="shared" si="9"/>
        <v>0</v>
      </c>
      <c r="R30" s="36">
        <f t="shared" si="10"/>
        <v>0</v>
      </c>
      <c r="S30" s="36">
        <f t="shared" si="11"/>
        <v>0</v>
      </c>
      <c r="T30" s="36">
        <f t="shared" si="12"/>
        <v>0</v>
      </c>
      <c r="U30" s="36">
        <f t="shared" si="13"/>
        <v>0</v>
      </c>
      <c r="X30" s="36">
        <f>SUMIF(B30,"Scheidsrechter",Lijsten!$D$4)</f>
        <v>0.42370000000000002</v>
      </c>
      <c r="Y30" s="36">
        <f>SUMIF(B30,"Waarnemer",Lijsten!$D$4)</f>
        <v>0</v>
      </c>
      <c r="Z30" s="36">
        <f>SUMIF(B30,"Sportkampen",Lijsten!$D$4)</f>
        <v>0</v>
      </c>
      <c r="AA30" s="36">
        <f>SUMIF(B30,"Lesgevers of Trainers",Lijsten!$D$4)</f>
        <v>0</v>
      </c>
      <c r="AB30" s="36">
        <f>SUMIF(B30,"Andere",Lijsten!$D$3)</f>
        <v>0</v>
      </c>
    </row>
    <row r="31" spans="1:28" x14ac:dyDescent="0.3">
      <c r="A31" s="56"/>
      <c r="B31" s="57" t="s">
        <v>31</v>
      </c>
      <c r="C31" s="61"/>
      <c r="D31" s="58"/>
      <c r="E31" s="57"/>
      <c r="F31" s="59">
        <v>0</v>
      </c>
      <c r="G31" s="60"/>
      <c r="H31" s="60"/>
      <c r="I31" s="22">
        <f t="shared" si="1"/>
        <v>0.42370000000000002</v>
      </c>
      <c r="J31" s="38">
        <f t="shared" si="2"/>
        <v>0</v>
      </c>
      <c r="K31" s="63">
        <f t="shared" si="3"/>
        <v>0</v>
      </c>
      <c r="L31" s="36">
        <f t="shared" si="4"/>
        <v>0</v>
      </c>
      <c r="M31" s="36">
        <f t="shared" si="5"/>
        <v>0</v>
      </c>
      <c r="N31" s="36">
        <f t="shared" si="6"/>
        <v>0</v>
      </c>
      <c r="O31" s="36">
        <f t="shared" si="7"/>
        <v>0</v>
      </c>
      <c r="P31" s="36">
        <f t="shared" si="8"/>
        <v>0</v>
      </c>
      <c r="Q31" s="36">
        <f t="shared" si="9"/>
        <v>0</v>
      </c>
      <c r="R31" s="36">
        <f t="shared" si="10"/>
        <v>0</v>
      </c>
      <c r="S31" s="36">
        <f t="shared" si="11"/>
        <v>0</v>
      </c>
      <c r="T31" s="36">
        <f t="shared" si="12"/>
        <v>0</v>
      </c>
      <c r="U31" s="36">
        <f t="shared" si="13"/>
        <v>0</v>
      </c>
      <c r="X31" s="36">
        <f>SUMIF(B31,"Scheidsrechter",Lijsten!$D$4)</f>
        <v>0.42370000000000002</v>
      </c>
      <c r="Y31" s="36">
        <f>SUMIF(B31,"Waarnemer",Lijsten!$D$4)</f>
        <v>0</v>
      </c>
      <c r="Z31" s="36">
        <f>SUMIF(B31,"Sportkampen",Lijsten!$D$4)</f>
        <v>0</v>
      </c>
      <c r="AA31" s="36">
        <f>SUMIF(B31,"Lesgevers of Trainers",Lijsten!$D$4)</f>
        <v>0</v>
      </c>
      <c r="AB31" s="36">
        <f>SUMIF(B31,"Andere",Lijsten!$D$3)</f>
        <v>0</v>
      </c>
    </row>
    <row r="32" spans="1:28" x14ac:dyDescent="0.3">
      <c r="A32" s="56"/>
      <c r="B32" s="57" t="s">
        <v>31</v>
      </c>
      <c r="C32" s="61"/>
      <c r="D32" s="58"/>
      <c r="E32" s="57"/>
      <c r="F32" s="59">
        <v>0</v>
      </c>
      <c r="G32" s="60"/>
      <c r="H32" s="60"/>
      <c r="I32" s="22">
        <f t="shared" si="1"/>
        <v>0.42370000000000002</v>
      </c>
      <c r="J32" s="38">
        <f t="shared" si="2"/>
        <v>0</v>
      </c>
      <c r="K32" s="63">
        <f t="shared" si="3"/>
        <v>0</v>
      </c>
      <c r="L32" s="36">
        <f t="shared" si="4"/>
        <v>0</v>
      </c>
      <c r="M32" s="36">
        <f t="shared" si="5"/>
        <v>0</v>
      </c>
      <c r="N32" s="36">
        <f t="shared" si="6"/>
        <v>0</v>
      </c>
      <c r="O32" s="36">
        <f t="shared" si="7"/>
        <v>0</v>
      </c>
      <c r="P32" s="36">
        <f t="shared" si="8"/>
        <v>0</v>
      </c>
      <c r="Q32" s="36">
        <f t="shared" si="9"/>
        <v>0</v>
      </c>
      <c r="R32" s="36">
        <f t="shared" si="10"/>
        <v>0</v>
      </c>
      <c r="S32" s="36">
        <f t="shared" si="11"/>
        <v>0</v>
      </c>
      <c r="T32" s="36">
        <f t="shared" si="12"/>
        <v>0</v>
      </c>
      <c r="U32" s="36">
        <f t="shared" si="13"/>
        <v>0</v>
      </c>
      <c r="X32" s="36">
        <f>SUMIF(B32,"Scheidsrechter",Lijsten!$D$4)</f>
        <v>0.42370000000000002</v>
      </c>
      <c r="Y32" s="36">
        <f>SUMIF(B32,"Waarnemer",Lijsten!$D$4)</f>
        <v>0</v>
      </c>
      <c r="Z32" s="36">
        <f>SUMIF(B32,"Sportkampen",Lijsten!$D$4)</f>
        <v>0</v>
      </c>
      <c r="AA32" s="36">
        <f>SUMIF(B32,"Lesgevers of Trainers",Lijsten!$D$4)</f>
        <v>0</v>
      </c>
      <c r="AB32" s="36">
        <f>SUMIF(B32,"Andere",Lijsten!$D$3)</f>
        <v>0</v>
      </c>
    </row>
    <row r="33" spans="1:28" x14ac:dyDescent="0.3">
      <c r="A33" s="56"/>
      <c r="B33" s="57" t="s">
        <v>31</v>
      </c>
      <c r="C33" s="61"/>
      <c r="D33" s="58"/>
      <c r="E33" s="57"/>
      <c r="F33" s="59">
        <v>0</v>
      </c>
      <c r="G33" s="60"/>
      <c r="H33" s="60"/>
      <c r="I33" s="22">
        <f t="shared" si="1"/>
        <v>0.42370000000000002</v>
      </c>
      <c r="J33" s="38">
        <f t="shared" si="2"/>
        <v>0</v>
      </c>
      <c r="K33" s="63">
        <f t="shared" si="3"/>
        <v>0</v>
      </c>
      <c r="L33" s="36">
        <f t="shared" si="4"/>
        <v>0</v>
      </c>
      <c r="M33" s="36">
        <f t="shared" si="5"/>
        <v>0</v>
      </c>
      <c r="N33" s="36">
        <f t="shared" si="6"/>
        <v>0</v>
      </c>
      <c r="O33" s="36">
        <f t="shared" si="7"/>
        <v>0</v>
      </c>
      <c r="P33" s="36">
        <f t="shared" si="8"/>
        <v>0</v>
      </c>
      <c r="Q33" s="36">
        <f t="shared" si="9"/>
        <v>0</v>
      </c>
      <c r="R33" s="36">
        <f t="shared" si="10"/>
        <v>0</v>
      </c>
      <c r="S33" s="36">
        <f t="shared" si="11"/>
        <v>0</v>
      </c>
      <c r="T33" s="36">
        <f t="shared" si="12"/>
        <v>0</v>
      </c>
      <c r="U33" s="36">
        <f t="shared" si="13"/>
        <v>0</v>
      </c>
      <c r="X33" s="36">
        <f>SUMIF(B33,"Scheidsrechter",Lijsten!$D$4)</f>
        <v>0.42370000000000002</v>
      </c>
      <c r="Y33" s="36">
        <f>SUMIF(B33,"Waarnemer",Lijsten!$D$4)</f>
        <v>0</v>
      </c>
      <c r="Z33" s="36">
        <f>SUMIF(B33,"Sportkampen",Lijsten!$D$4)</f>
        <v>0</v>
      </c>
      <c r="AA33" s="36">
        <f>SUMIF(B33,"Lesgevers of Trainers",Lijsten!$D$4)</f>
        <v>0</v>
      </c>
      <c r="AB33" s="36">
        <f>SUMIF(B33,"Andere",Lijsten!$D$3)</f>
        <v>0</v>
      </c>
    </row>
    <row r="34" spans="1:28" x14ac:dyDescent="0.3">
      <c r="A34" s="56"/>
      <c r="B34" s="57" t="s">
        <v>31</v>
      </c>
      <c r="C34" s="61"/>
      <c r="D34" s="58"/>
      <c r="E34" s="57"/>
      <c r="F34" s="59">
        <v>0</v>
      </c>
      <c r="G34" s="60"/>
      <c r="H34" s="60"/>
      <c r="I34" s="22">
        <f t="shared" si="1"/>
        <v>0.42370000000000002</v>
      </c>
      <c r="J34" s="38">
        <f t="shared" si="2"/>
        <v>0</v>
      </c>
      <c r="K34" s="63">
        <f t="shared" si="3"/>
        <v>0</v>
      </c>
      <c r="L34" s="36">
        <f t="shared" si="4"/>
        <v>0</v>
      </c>
      <c r="M34" s="36">
        <f t="shared" si="5"/>
        <v>0</v>
      </c>
      <c r="N34" s="36">
        <f t="shared" si="6"/>
        <v>0</v>
      </c>
      <c r="O34" s="36">
        <f t="shared" si="7"/>
        <v>0</v>
      </c>
      <c r="P34" s="36">
        <f t="shared" si="8"/>
        <v>0</v>
      </c>
      <c r="Q34" s="36">
        <f t="shared" si="9"/>
        <v>0</v>
      </c>
      <c r="R34" s="36">
        <f t="shared" si="10"/>
        <v>0</v>
      </c>
      <c r="S34" s="36">
        <f t="shared" si="11"/>
        <v>0</v>
      </c>
      <c r="T34" s="36">
        <f t="shared" si="12"/>
        <v>0</v>
      </c>
      <c r="U34" s="36">
        <f t="shared" si="13"/>
        <v>0</v>
      </c>
      <c r="X34" s="36">
        <f>SUMIF(B34,"Scheidsrechter",Lijsten!$D$4)</f>
        <v>0.42370000000000002</v>
      </c>
      <c r="Y34" s="36">
        <f>SUMIF(B34,"Waarnemer",Lijsten!$D$4)</f>
        <v>0</v>
      </c>
      <c r="Z34" s="36">
        <f>SUMIF(B34,"Sportkampen",Lijsten!$D$4)</f>
        <v>0</v>
      </c>
      <c r="AA34" s="36">
        <f>SUMIF(B34,"Lesgevers of Trainers",Lijsten!$D$4)</f>
        <v>0</v>
      </c>
      <c r="AB34" s="36">
        <f>SUMIF(B34,"Andere",Lijsten!$D$3)</f>
        <v>0</v>
      </c>
    </row>
    <row r="35" spans="1:28" x14ac:dyDescent="0.3">
      <c r="A35" s="56"/>
      <c r="B35" s="57" t="s">
        <v>31</v>
      </c>
      <c r="C35" s="61"/>
      <c r="D35" s="58"/>
      <c r="E35" s="57"/>
      <c r="F35" s="59">
        <v>0</v>
      </c>
      <c r="G35" s="60"/>
      <c r="H35" s="60"/>
      <c r="I35" s="22">
        <f t="shared" si="1"/>
        <v>0.42370000000000002</v>
      </c>
      <c r="J35" s="38">
        <f t="shared" si="2"/>
        <v>0</v>
      </c>
      <c r="K35" s="63">
        <f t="shared" si="3"/>
        <v>0</v>
      </c>
      <c r="L35" s="36">
        <f t="shared" si="4"/>
        <v>0</v>
      </c>
      <c r="M35" s="36">
        <f t="shared" si="5"/>
        <v>0</v>
      </c>
      <c r="N35" s="36">
        <f t="shared" si="6"/>
        <v>0</v>
      </c>
      <c r="O35" s="36">
        <f t="shared" si="7"/>
        <v>0</v>
      </c>
      <c r="P35" s="36">
        <f t="shared" si="8"/>
        <v>0</v>
      </c>
      <c r="Q35" s="36">
        <f t="shared" si="9"/>
        <v>0</v>
      </c>
      <c r="R35" s="36">
        <f t="shared" si="10"/>
        <v>0</v>
      </c>
      <c r="S35" s="36">
        <f t="shared" si="11"/>
        <v>0</v>
      </c>
      <c r="T35" s="36">
        <f t="shared" si="12"/>
        <v>0</v>
      </c>
      <c r="U35" s="36">
        <f t="shared" si="13"/>
        <v>0</v>
      </c>
      <c r="X35" s="36">
        <f>SUMIF(B35,"Scheidsrechter",Lijsten!$D$4)</f>
        <v>0.42370000000000002</v>
      </c>
      <c r="Y35" s="36">
        <f>SUMIF(B35,"Waarnemer",Lijsten!$D$4)</f>
        <v>0</v>
      </c>
      <c r="Z35" s="36">
        <f>SUMIF(B35,"Sportkampen",Lijsten!$D$4)</f>
        <v>0</v>
      </c>
      <c r="AA35" s="36">
        <f>SUMIF(B35,"Lesgevers of Trainers",Lijsten!$D$4)</f>
        <v>0</v>
      </c>
      <c r="AB35" s="36">
        <f>SUMIF(B35,"Andere",Lijsten!$D$3)</f>
        <v>0</v>
      </c>
    </row>
    <row r="36" spans="1:28" x14ac:dyDescent="0.3">
      <c r="A36" s="56"/>
      <c r="B36" s="57" t="s">
        <v>31</v>
      </c>
      <c r="C36" s="61"/>
      <c r="D36" s="58"/>
      <c r="E36" s="57"/>
      <c r="F36" s="59">
        <v>0</v>
      </c>
      <c r="G36" s="60"/>
      <c r="H36" s="60"/>
      <c r="I36" s="22">
        <f t="shared" si="1"/>
        <v>0.42370000000000002</v>
      </c>
      <c r="J36" s="38">
        <f t="shared" si="2"/>
        <v>0</v>
      </c>
      <c r="K36" s="63">
        <f t="shared" si="3"/>
        <v>0</v>
      </c>
      <c r="L36" s="36">
        <f t="shared" si="4"/>
        <v>0</v>
      </c>
      <c r="M36" s="36">
        <f t="shared" si="5"/>
        <v>0</v>
      </c>
      <c r="N36" s="36">
        <f t="shared" si="6"/>
        <v>0</v>
      </c>
      <c r="O36" s="36">
        <f t="shared" si="7"/>
        <v>0</v>
      </c>
      <c r="P36" s="36">
        <f t="shared" si="8"/>
        <v>0</v>
      </c>
      <c r="Q36" s="36">
        <f t="shared" si="9"/>
        <v>0</v>
      </c>
      <c r="R36" s="36">
        <f t="shared" si="10"/>
        <v>0</v>
      </c>
      <c r="S36" s="36">
        <f t="shared" si="11"/>
        <v>0</v>
      </c>
      <c r="T36" s="36">
        <f t="shared" si="12"/>
        <v>0</v>
      </c>
      <c r="U36" s="36">
        <f t="shared" si="13"/>
        <v>0</v>
      </c>
      <c r="X36" s="36">
        <f>SUMIF(B36,"Scheidsrechter",Lijsten!$D$4)</f>
        <v>0.42370000000000002</v>
      </c>
      <c r="Y36" s="36">
        <f>SUMIF(B36,"Waarnemer",Lijsten!$D$4)</f>
        <v>0</v>
      </c>
      <c r="Z36" s="36">
        <f>SUMIF(B36,"Sportkampen",Lijsten!$D$4)</f>
        <v>0</v>
      </c>
      <c r="AA36" s="36">
        <f>SUMIF(B36,"Lesgevers of Trainers",Lijsten!$D$4)</f>
        <v>0</v>
      </c>
      <c r="AB36" s="36">
        <f>SUMIF(B36,"Andere",Lijsten!$D$3)</f>
        <v>0</v>
      </c>
    </row>
    <row r="37" spans="1:28" x14ac:dyDescent="0.3">
      <c r="A37" s="56"/>
      <c r="B37" s="57" t="s">
        <v>31</v>
      </c>
      <c r="C37" s="61"/>
      <c r="D37" s="58"/>
      <c r="E37" s="57"/>
      <c r="F37" s="59">
        <v>0</v>
      </c>
      <c r="G37" s="60"/>
      <c r="H37" s="60"/>
      <c r="I37" s="22">
        <f t="shared" si="1"/>
        <v>0.42370000000000002</v>
      </c>
      <c r="J37" s="38">
        <f t="shared" si="2"/>
        <v>0</v>
      </c>
      <c r="K37" s="63">
        <f t="shared" si="3"/>
        <v>0</v>
      </c>
      <c r="L37" s="36">
        <f t="shared" si="4"/>
        <v>0</v>
      </c>
      <c r="M37" s="36">
        <f t="shared" si="5"/>
        <v>0</v>
      </c>
      <c r="N37" s="36">
        <f t="shared" si="6"/>
        <v>0</v>
      </c>
      <c r="O37" s="36">
        <f t="shared" si="7"/>
        <v>0</v>
      </c>
      <c r="P37" s="36">
        <f t="shared" si="8"/>
        <v>0</v>
      </c>
      <c r="Q37" s="36">
        <f t="shared" si="9"/>
        <v>0</v>
      </c>
      <c r="R37" s="36">
        <f t="shared" si="10"/>
        <v>0</v>
      </c>
      <c r="S37" s="36">
        <f t="shared" si="11"/>
        <v>0</v>
      </c>
      <c r="T37" s="36">
        <f t="shared" si="12"/>
        <v>0</v>
      </c>
      <c r="U37" s="36">
        <f t="shared" si="13"/>
        <v>0</v>
      </c>
      <c r="X37" s="36">
        <f>SUMIF(B37,"Scheidsrechter",Lijsten!$D$4)</f>
        <v>0.42370000000000002</v>
      </c>
      <c r="Y37" s="36">
        <f>SUMIF(B37,"Waarnemer",Lijsten!$D$4)</f>
        <v>0</v>
      </c>
      <c r="Z37" s="36">
        <f>SUMIF(B37,"Sportkampen",Lijsten!$D$4)</f>
        <v>0</v>
      </c>
      <c r="AA37" s="36">
        <f>SUMIF(B37,"Lesgevers of Trainers",Lijsten!$D$4)</f>
        <v>0</v>
      </c>
      <c r="AB37" s="36">
        <f>SUMIF(B37,"Andere",Lijsten!$D$3)</f>
        <v>0</v>
      </c>
    </row>
    <row r="38" spans="1:28" x14ac:dyDescent="0.3">
      <c r="A38" s="56"/>
      <c r="B38" s="57" t="s">
        <v>31</v>
      </c>
      <c r="C38" s="61"/>
      <c r="D38" s="58"/>
      <c r="E38" s="57"/>
      <c r="F38" s="59">
        <v>0</v>
      </c>
      <c r="G38" s="60"/>
      <c r="H38" s="60"/>
      <c r="I38" s="22">
        <f t="shared" si="1"/>
        <v>0.42370000000000002</v>
      </c>
      <c r="J38" s="38">
        <f t="shared" si="2"/>
        <v>0</v>
      </c>
      <c r="K38" s="63">
        <f t="shared" si="3"/>
        <v>0</v>
      </c>
      <c r="L38" s="36">
        <f t="shared" si="4"/>
        <v>0</v>
      </c>
      <c r="M38" s="36">
        <f t="shared" si="5"/>
        <v>0</v>
      </c>
      <c r="N38" s="36">
        <f t="shared" si="6"/>
        <v>0</v>
      </c>
      <c r="O38" s="36">
        <f t="shared" si="7"/>
        <v>0</v>
      </c>
      <c r="P38" s="36">
        <f t="shared" si="8"/>
        <v>0</v>
      </c>
      <c r="Q38" s="36">
        <f t="shared" si="9"/>
        <v>0</v>
      </c>
      <c r="R38" s="36">
        <f t="shared" si="10"/>
        <v>0</v>
      </c>
      <c r="S38" s="36">
        <f t="shared" si="11"/>
        <v>0</v>
      </c>
      <c r="T38" s="36">
        <f t="shared" si="12"/>
        <v>0</v>
      </c>
      <c r="U38" s="36">
        <f t="shared" si="13"/>
        <v>0</v>
      </c>
      <c r="X38" s="36">
        <f>SUMIF(B38,"Scheidsrechter",Lijsten!$D$4)</f>
        <v>0.42370000000000002</v>
      </c>
      <c r="Y38" s="36">
        <f>SUMIF(B38,"Waarnemer",Lijsten!$D$4)</f>
        <v>0</v>
      </c>
      <c r="Z38" s="36">
        <f>SUMIF(B38,"Sportkampen",Lijsten!$D$4)</f>
        <v>0</v>
      </c>
      <c r="AA38" s="36">
        <f>SUMIF(B38,"Lesgevers of Trainers",Lijsten!$D$4)</f>
        <v>0</v>
      </c>
      <c r="AB38" s="36">
        <f>SUMIF(B38,"Andere",Lijsten!$D$3)</f>
        <v>0</v>
      </c>
    </row>
    <row r="39" spans="1:28" x14ac:dyDescent="0.3">
      <c r="A39" s="56"/>
      <c r="B39" s="57" t="s">
        <v>31</v>
      </c>
      <c r="C39" s="61"/>
      <c r="D39" s="58"/>
      <c r="E39" s="57"/>
      <c r="F39" s="59">
        <v>0</v>
      </c>
      <c r="G39" s="60"/>
      <c r="H39" s="60"/>
      <c r="I39" s="22">
        <f t="shared" si="1"/>
        <v>0.42370000000000002</v>
      </c>
      <c r="J39" s="38">
        <f t="shared" si="2"/>
        <v>0</v>
      </c>
      <c r="K39" s="63">
        <f t="shared" si="3"/>
        <v>0</v>
      </c>
      <c r="L39" s="36">
        <f t="shared" si="4"/>
        <v>0</v>
      </c>
      <c r="M39" s="36">
        <f t="shared" si="5"/>
        <v>0</v>
      </c>
      <c r="N39" s="36">
        <f t="shared" si="6"/>
        <v>0</v>
      </c>
      <c r="O39" s="36">
        <f t="shared" si="7"/>
        <v>0</v>
      </c>
      <c r="P39" s="36">
        <f t="shared" si="8"/>
        <v>0</v>
      </c>
      <c r="Q39" s="36">
        <f t="shared" si="9"/>
        <v>0</v>
      </c>
      <c r="R39" s="36">
        <f t="shared" si="10"/>
        <v>0</v>
      </c>
      <c r="S39" s="36">
        <f t="shared" si="11"/>
        <v>0</v>
      </c>
      <c r="T39" s="36">
        <f t="shared" si="12"/>
        <v>0</v>
      </c>
      <c r="U39" s="36">
        <f t="shared" si="13"/>
        <v>0</v>
      </c>
      <c r="X39" s="36">
        <f>SUMIF(B39,"Scheidsrechter",Lijsten!$D$4)</f>
        <v>0.42370000000000002</v>
      </c>
      <c r="Y39" s="36">
        <f>SUMIF(B39,"Waarnemer",Lijsten!$D$4)</f>
        <v>0</v>
      </c>
      <c r="Z39" s="36">
        <f>SUMIF(B39,"Sportkampen",Lijsten!$D$4)</f>
        <v>0</v>
      </c>
      <c r="AA39" s="36">
        <f>SUMIF(B39,"Lesgevers of Trainers",Lijsten!$D$4)</f>
        <v>0</v>
      </c>
      <c r="AB39" s="36">
        <f>SUMIF(B39,"Andere",Lijsten!$D$3)</f>
        <v>0</v>
      </c>
    </row>
    <row r="40" spans="1:28" x14ac:dyDescent="0.3">
      <c r="A40" s="56"/>
      <c r="B40" s="57" t="s">
        <v>31</v>
      </c>
      <c r="C40" s="61"/>
      <c r="D40" s="58"/>
      <c r="E40" s="57"/>
      <c r="F40" s="59">
        <v>0</v>
      </c>
      <c r="G40" s="60"/>
      <c r="H40" s="60"/>
      <c r="I40" s="22">
        <f t="shared" si="1"/>
        <v>0.42370000000000002</v>
      </c>
      <c r="J40" s="38">
        <f t="shared" si="2"/>
        <v>0</v>
      </c>
      <c r="K40" s="63">
        <f t="shared" si="3"/>
        <v>0</v>
      </c>
      <c r="L40" s="36">
        <f t="shared" si="4"/>
        <v>0</v>
      </c>
      <c r="M40" s="36">
        <f t="shared" si="5"/>
        <v>0</v>
      </c>
      <c r="N40" s="36">
        <f t="shared" si="6"/>
        <v>0</v>
      </c>
      <c r="O40" s="36">
        <f t="shared" si="7"/>
        <v>0</v>
      </c>
      <c r="P40" s="36">
        <f t="shared" si="8"/>
        <v>0</v>
      </c>
      <c r="Q40" s="36">
        <f t="shared" si="9"/>
        <v>0</v>
      </c>
      <c r="R40" s="36">
        <f t="shared" si="10"/>
        <v>0</v>
      </c>
      <c r="S40" s="36">
        <f t="shared" si="11"/>
        <v>0</v>
      </c>
      <c r="T40" s="36">
        <f t="shared" si="12"/>
        <v>0</v>
      </c>
      <c r="U40" s="36">
        <f t="shared" si="13"/>
        <v>0</v>
      </c>
      <c r="X40" s="36">
        <f>SUMIF(B40,"Scheidsrechter",Lijsten!$D$4)</f>
        <v>0.42370000000000002</v>
      </c>
      <c r="Y40" s="36">
        <f>SUMIF(B40,"Waarnemer",Lijsten!$D$4)</f>
        <v>0</v>
      </c>
      <c r="Z40" s="36">
        <f>SUMIF(B40,"Sportkampen",Lijsten!$D$4)</f>
        <v>0</v>
      </c>
      <c r="AA40" s="36">
        <f>SUMIF(B40,"Lesgevers of Trainers",Lijsten!$D$4)</f>
        <v>0</v>
      </c>
      <c r="AB40" s="36">
        <f>SUMIF(B40,"Andere",Lijsten!$D$3)</f>
        <v>0</v>
      </c>
    </row>
    <row r="41" spans="1:28" x14ac:dyDescent="0.3">
      <c r="A41" s="56"/>
      <c r="B41" s="57" t="s">
        <v>31</v>
      </c>
      <c r="C41" s="62"/>
      <c r="D41" s="62"/>
      <c r="E41" s="57"/>
      <c r="F41" s="59">
        <v>0</v>
      </c>
      <c r="G41" s="60"/>
      <c r="H41" s="60"/>
      <c r="I41" s="22">
        <f t="shared" si="1"/>
        <v>0.42370000000000002</v>
      </c>
      <c r="J41" s="38">
        <f t="shared" si="2"/>
        <v>0</v>
      </c>
      <c r="K41" s="63">
        <f t="shared" si="3"/>
        <v>0</v>
      </c>
      <c r="L41" s="36">
        <f t="shared" si="4"/>
        <v>0</v>
      </c>
      <c r="M41" s="36">
        <f t="shared" si="5"/>
        <v>0</v>
      </c>
      <c r="N41" s="36">
        <f t="shared" si="6"/>
        <v>0</v>
      </c>
      <c r="O41" s="36">
        <f t="shared" si="7"/>
        <v>0</v>
      </c>
      <c r="P41" s="36">
        <f t="shared" si="8"/>
        <v>0</v>
      </c>
      <c r="Q41" s="36">
        <f t="shared" si="9"/>
        <v>0</v>
      </c>
      <c r="R41" s="36">
        <f t="shared" si="10"/>
        <v>0</v>
      </c>
      <c r="S41" s="36">
        <f t="shared" si="11"/>
        <v>0</v>
      </c>
      <c r="T41" s="36">
        <f t="shared" si="12"/>
        <v>0</v>
      </c>
      <c r="U41" s="36">
        <f t="shared" si="13"/>
        <v>0</v>
      </c>
      <c r="X41" s="36">
        <f>SUMIF(B41,"Scheidsrechter",Lijsten!$D$4)</f>
        <v>0.42370000000000002</v>
      </c>
      <c r="Y41" s="36">
        <f>SUMIF(B41,"Waarnemer",Lijsten!$D$4)</f>
        <v>0</v>
      </c>
      <c r="Z41" s="36">
        <f>SUMIF(B41,"Sportkampen",Lijsten!$D$4)</f>
        <v>0</v>
      </c>
      <c r="AA41" s="36">
        <f>SUMIF(B41,"Lesgevers of Trainers",Lijsten!$D$4)</f>
        <v>0</v>
      </c>
      <c r="AB41" s="36">
        <f>SUMIF(B41,"Andere",Lijsten!$D$3)</f>
        <v>0</v>
      </c>
    </row>
  </sheetData>
  <sheetProtection algorithmName="SHA-512" hashValue="v+CK/LsmbbNLw4PqYrtBD3Yyq+lf1+GC1bKcY91Z6NcRGrRcvInYaOBdE9NP6iFZsO1JzVT42bhyi/XpGMXofg==" saltValue="7wBy/6R0lFO8V9t2fqXZCQ==" spinCount="100000" sheet="1" objects="1" scenarios="1"/>
  <protectedRanges>
    <protectedRange sqref="A10:F10 G10:H41 A11:D41" name="Gegevens"/>
    <protectedRange algorithmName="SHA-512" hashValue="xI2049zbCJKfu0GETLE+WWfaMLsBW2vj5OM2gfykE5ArHtGZzNNwvYhXICT9dXMNY495CaVpqHxD33ysI7J2Hg==" saltValue="qDhSGNSmhPxN24xf38BYJQ==" spinCount="100000" sqref="A10:K10" name="Titels"/>
  </protectedRanges>
  <mergeCells count="9">
    <mergeCell ref="B4:C4"/>
    <mergeCell ref="E4:F4"/>
    <mergeCell ref="B5:C5"/>
    <mergeCell ref="E5:F5"/>
    <mergeCell ref="A1:B1"/>
    <mergeCell ref="B2:C2"/>
    <mergeCell ref="E2:F2"/>
    <mergeCell ref="B3:C3"/>
    <mergeCell ref="E3:F3"/>
  </mergeCells>
  <conditionalFormatting sqref="B11:B41">
    <cfRule type="containsText" dxfId="9" priority="1" operator="containsText" text="Maak een keuze">
      <formula>NOT(ISERROR(SEARCH("Maak een keuze",B11)))</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Footer xml:space="preserve">&amp;CVlaamse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C2961A2-FF0F-448B-9A48-B1DDD4D6B216}">
          <x14:formula1>
            <xm:f>Lijsten!$D$1:$D$4</xm:f>
          </x14:formula1>
          <xm:sqref>I11:I41</xm:sqref>
        </x14:dataValidation>
        <x14:dataValidation type="list" allowBlank="1" showInputMessage="1" showErrorMessage="1" xr:uid="{9C5CBB3C-7B1A-4FB6-95DF-460F03620686}">
          <x14:formula1>
            <xm:f>Lijsten!$B$1:$B$6</xm:f>
          </x14:formula1>
          <xm:sqref>B11:B41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FDADE-6C1F-4980-8C0B-E466277881CB}">
  <sheetPr>
    <pageSetUpPr fitToPage="1"/>
  </sheetPr>
  <dimension ref="A1:AB41"/>
  <sheetViews>
    <sheetView view="pageBreakPreview" zoomScale="85" zoomScaleNormal="85" zoomScaleSheetLayoutView="85" zoomScalePageLayoutView="70" workbookViewId="0">
      <selection activeCell="A11" sqref="A11"/>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 min="12" max="13" width="12.33203125" style="36" customWidth="1"/>
    <col min="14" max="15" width="14" style="36" customWidth="1"/>
    <col min="16" max="21" width="12.33203125" style="36" customWidth="1"/>
    <col min="22" max="28" width="8.88671875" style="36"/>
  </cols>
  <sheetData>
    <row r="1" spans="1:28" ht="15" thickBot="1" x14ac:dyDescent="0.35">
      <c r="A1" s="113" t="s">
        <v>29</v>
      </c>
      <c r="B1" s="114"/>
      <c r="C1" s="17"/>
      <c r="D1" s="17"/>
      <c r="E1" s="17"/>
      <c r="F1" s="17"/>
      <c r="G1" s="17"/>
      <c r="H1" s="17"/>
      <c r="I1" s="11"/>
      <c r="J1" s="11"/>
      <c r="K1" s="12"/>
    </row>
    <row r="2" spans="1:28" ht="25.8" x14ac:dyDescent="0.5">
      <c r="A2" s="15"/>
      <c r="B2" s="115" t="str">
        <f>CONCATENATE('Personalia en overzicht'!D8," ",'Personalia en overzicht'!D9)</f>
        <v>naam voornaam</v>
      </c>
      <c r="C2" s="116"/>
      <c r="D2" s="40" t="s">
        <v>39</v>
      </c>
      <c r="E2" s="119" t="s">
        <v>54</v>
      </c>
      <c r="F2" s="120"/>
      <c r="G2" s="18" t="s">
        <v>70</v>
      </c>
      <c r="I2" s="73"/>
      <c r="J2" s="74"/>
      <c r="K2" s="74"/>
    </row>
    <row r="3" spans="1:28" x14ac:dyDescent="0.3">
      <c r="A3" s="1"/>
      <c r="B3" s="117" t="str">
        <f>'Personalia en overzicht'!D10</f>
        <v>Straat + nummer</v>
      </c>
      <c r="C3" s="118"/>
      <c r="D3" s="27" t="s">
        <v>38</v>
      </c>
      <c r="E3" s="109" t="str">
        <f>CONCATENATE(B$2,C$2,E$4,G$2)</f>
        <v>naam voornaam202404</v>
      </c>
      <c r="F3" s="110"/>
      <c r="G3" s="18"/>
      <c r="I3" s="75"/>
      <c r="J3" s="75"/>
      <c r="K3" s="76"/>
    </row>
    <row r="4" spans="1:28" x14ac:dyDescent="0.3">
      <c r="A4" s="1"/>
      <c r="B4" s="117" t="str">
        <f>CONCATENATE('Personalia en overzicht'!D11," ",'Personalia en overzicht'!D12)</f>
        <v>postcode gemeente</v>
      </c>
      <c r="C4" s="118"/>
      <c r="D4" s="27" t="s">
        <v>40</v>
      </c>
      <c r="E4" s="109">
        <f>'Personalia en overzicht'!D3</f>
        <v>2024</v>
      </c>
      <c r="F4" s="110"/>
      <c r="G4" s="18"/>
      <c r="I4" s="75"/>
      <c r="J4" s="75"/>
      <c r="K4" s="76"/>
    </row>
    <row r="5" spans="1:28" ht="15" thickBot="1" x14ac:dyDescent="0.35">
      <c r="A5" s="1"/>
      <c r="B5" s="111" t="str">
        <f>'Personalia en overzicht'!D14</f>
        <v>BEXX XXXX XXXX XXXX</v>
      </c>
      <c r="C5" s="112"/>
      <c r="D5" s="28" t="s">
        <v>48</v>
      </c>
      <c r="E5" s="107" t="str">
        <f>'Personalia en overzicht'!D16</f>
        <v>Verenigingswerker</v>
      </c>
      <c r="F5" s="108"/>
      <c r="G5" s="18"/>
      <c r="I5" s="75"/>
      <c r="J5" s="75"/>
      <c r="K5" s="76"/>
    </row>
    <row r="6" spans="1:28" x14ac:dyDescent="0.3">
      <c r="A6" s="1"/>
      <c r="G6" s="18"/>
      <c r="I6" s="75"/>
      <c r="J6" s="75"/>
      <c r="K6" s="76"/>
    </row>
    <row r="7" spans="1:28" ht="15" thickBot="1" x14ac:dyDescent="0.35">
      <c r="G7" s="18"/>
      <c r="H7" s="96" t="s">
        <v>85</v>
      </c>
      <c r="I7" s="122">
        <f>ROUND(M8,0)</f>
        <v>0</v>
      </c>
      <c r="J7" s="97"/>
      <c r="K7" s="76"/>
    </row>
    <row r="8" spans="1:28" ht="24" thickBot="1" x14ac:dyDescent="0.5">
      <c r="A8" s="1"/>
      <c r="E8" s="89" t="s">
        <v>80</v>
      </c>
      <c r="F8" s="85">
        <f>SUM(G11:H41)</f>
        <v>0</v>
      </c>
      <c r="G8" s="86"/>
      <c r="H8" s="87" t="s">
        <v>81</v>
      </c>
      <c r="I8" s="88">
        <f>I7*15</f>
        <v>0</v>
      </c>
      <c r="J8" s="77"/>
      <c r="K8" s="78"/>
      <c r="M8" s="121">
        <f>SUM(K11:K41)</f>
        <v>0</v>
      </c>
    </row>
    <row r="9" spans="1:28" ht="7.2" customHeight="1" thickBot="1" x14ac:dyDescent="0.35">
      <c r="A9" s="3"/>
      <c r="B9" s="4"/>
      <c r="C9" s="4"/>
      <c r="D9" s="4"/>
      <c r="E9" s="4"/>
      <c r="F9" s="4"/>
      <c r="G9" s="4"/>
      <c r="H9" s="4"/>
      <c r="I9" s="4"/>
      <c r="J9" s="4"/>
      <c r="K9" s="5"/>
    </row>
    <row r="10" spans="1:28" ht="62.4" customHeight="1" x14ac:dyDescent="0.3">
      <c r="A10" s="29" t="s">
        <v>0</v>
      </c>
      <c r="B10" s="31" t="s">
        <v>52</v>
      </c>
      <c r="C10" s="31" t="s">
        <v>36</v>
      </c>
      <c r="D10" s="31" t="s">
        <v>37</v>
      </c>
      <c r="E10" s="30" t="s">
        <v>1</v>
      </c>
      <c r="F10" s="31" t="s">
        <v>28</v>
      </c>
      <c r="G10" s="31" t="s">
        <v>49</v>
      </c>
      <c r="H10" s="31" t="s">
        <v>50</v>
      </c>
      <c r="I10" s="31" t="s">
        <v>35</v>
      </c>
      <c r="J10" s="31" t="s">
        <v>47</v>
      </c>
      <c r="K10" s="32" t="s">
        <v>55</v>
      </c>
      <c r="L10" s="37">
        <f>SUM(L11:L41)</f>
        <v>0</v>
      </c>
      <c r="M10" s="37">
        <f t="shared" ref="M10:U10" si="0">SUM(M11:M41)</f>
        <v>0</v>
      </c>
      <c r="N10" s="37">
        <f t="shared" si="0"/>
        <v>0</v>
      </c>
      <c r="O10" s="37">
        <f t="shared" si="0"/>
        <v>0</v>
      </c>
      <c r="P10" s="37">
        <f t="shared" si="0"/>
        <v>0</v>
      </c>
      <c r="Q10" s="37">
        <f t="shared" si="0"/>
        <v>0</v>
      </c>
      <c r="R10" s="37">
        <f t="shared" si="0"/>
        <v>0</v>
      </c>
      <c r="S10" s="37">
        <f t="shared" si="0"/>
        <v>0</v>
      </c>
      <c r="T10" s="37">
        <f t="shared" si="0"/>
        <v>0</v>
      </c>
      <c r="U10" s="37">
        <f t="shared" si="0"/>
        <v>0</v>
      </c>
    </row>
    <row r="11" spans="1:28" x14ac:dyDescent="0.3">
      <c r="A11" s="56"/>
      <c r="B11" s="57" t="s">
        <v>31</v>
      </c>
      <c r="C11" s="58"/>
      <c r="D11" s="58"/>
      <c r="E11" s="57"/>
      <c r="F11" s="59">
        <v>0</v>
      </c>
      <c r="G11" s="60"/>
      <c r="H11" s="60"/>
      <c r="I11" s="22">
        <f t="shared" ref="I11:I41" si="1">SUM(X11:AB11)</f>
        <v>0.42370000000000002</v>
      </c>
      <c r="J11" s="38">
        <f>(G11+H11)*I11</f>
        <v>0</v>
      </c>
      <c r="K11" s="63">
        <f>F11/15</f>
        <v>0</v>
      </c>
      <c r="L11" s="36">
        <f>SUMIF(B11,"Scheidsrechter",K11)</f>
        <v>0</v>
      </c>
      <c r="M11" s="36">
        <f>SUMIF(B11,"Scheidsrechter",J11)</f>
        <v>0</v>
      </c>
      <c r="N11" s="36">
        <f>SUMIF(B11,"Waarnemer",K11)</f>
        <v>0</v>
      </c>
      <c r="O11" s="36">
        <f>SUMIF(B11,"Waarnemer",J11)</f>
        <v>0</v>
      </c>
      <c r="P11" s="36">
        <f>SUMIF(B11,"Sportkampen",K11)</f>
        <v>0</v>
      </c>
      <c r="Q11" s="36">
        <f>SUMIF(B11,"Sportkampen",J11)</f>
        <v>0</v>
      </c>
      <c r="R11" s="36">
        <f>SUMIF(B11,"Lesgevers of trainers",K11)</f>
        <v>0</v>
      </c>
      <c r="S11" s="36">
        <f>SUMIF(B11,"Lesgevers of trainers",J11)</f>
        <v>0</v>
      </c>
      <c r="T11" s="36">
        <f>SUMIF(B11,"Andere",K11)</f>
        <v>0</v>
      </c>
      <c r="U11" s="36">
        <f>SUMIF(B11,"Andere",J11)</f>
        <v>0</v>
      </c>
      <c r="X11" s="36">
        <f>SUMIF(B11,"Scheidsrechter",Lijsten!$D$4)</f>
        <v>0.42370000000000002</v>
      </c>
      <c r="Y11" s="36">
        <f>SUMIF(B11,"Waarnemer",Lijsten!$D$4)</f>
        <v>0</v>
      </c>
      <c r="Z11" s="36">
        <f>SUMIF(B11,"Sportkampen",Lijsten!$D$4)</f>
        <v>0</v>
      </c>
      <c r="AA11" s="36">
        <f>SUMIF(B11,"Lesgevers of Trainers",Lijsten!$D$4)</f>
        <v>0</v>
      </c>
      <c r="AB11" s="36">
        <f>SUMIF(B11,"Andere",Lijsten!$D$3)</f>
        <v>0</v>
      </c>
    </row>
    <row r="12" spans="1:28" x14ac:dyDescent="0.3">
      <c r="A12" s="56"/>
      <c r="B12" s="57" t="s">
        <v>31</v>
      </c>
      <c r="C12" s="61"/>
      <c r="D12" s="58"/>
      <c r="E12" s="57"/>
      <c r="F12" s="59">
        <v>0</v>
      </c>
      <c r="G12" s="60"/>
      <c r="H12" s="60"/>
      <c r="I12" s="22">
        <f t="shared" si="1"/>
        <v>0.42370000000000002</v>
      </c>
      <c r="J12" s="38">
        <f t="shared" ref="J12:J41" si="2">(G12+H12)*I12</f>
        <v>0</v>
      </c>
      <c r="K12" s="63">
        <f t="shared" ref="K12:K41" si="3">F12/15</f>
        <v>0</v>
      </c>
      <c r="L12" s="36">
        <f t="shared" ref="L12:L41" si="4">SUMIF(B12,"Scheidsrechter",K12)</f>
        <v>0</v>
      </c>
      <c r="M12" s="36">
        <f t="shared" ref="M12:M41" si="5">SUMIF(B12,"Scheidsrechter",J12)</f>
        <v>0</v>
      </c>
      <c r="N12" s="36">
        <f t="shared" ref="N12:N41" si="6">SUMIF(B12,"Waarnemer",K12)</f>
        <v>0</v>
      </c>
      <c r="O12" s="36">
        <f t="shared" ref="O12:O41" si="7">SUMIF(B12,"Waarnemer",J12)</f>
        <v>0</v>
      </c>
      <c r="P12" s="36">
        <f t="shared" ref="P12:P41" si="8">SUMIF(B12,"Sportkampen",K12)</f>
        <v>0</v>
      </c>
      <c r="Q12" s="36">
        <f t="shared" ref="Q12:Q41" si="9">SUMIF(B12,"Sportkampen",J12)</f>
        <v>0</v>
      </c>
      <c r="R12" s="36">
        <f t="shared" ref="R12:R41" si="10">SUMIF(B12,"Lesgevers of trainers",K12)</f>
        <v>0</v>
      </c>
      <c r="S12" s="36">
        <f t="shared" ref="S12:S41" si="11">SUMIF(B12,"Lesgevers of trainers",J12)</f>
        <v>0</v>
      </c>
      <c r="T12" s="36">
        <f t="shared" ref="T12:T41" si="12">SUMIF(B12,"Andere",K12)</f>
        <v>0</v>
      </c>
      <c r="U12" s="36">
        <f t="shared" ref="U12:U41" si="13">SUMIF(B12,"Andere",J12)</f>
        <v>0</v>
      </c>
      <c r="X12" s="36">
        <f>SUMIF(B12,"Scheidsrechter",Lijsten!$D$4)</f>
        <v>0.42370000000000002</v>
      </c>
      <c r="Y12" s="36">
        <f>SUMIF(B12,"Waarnemer",Lijsten!$D$4)</f>
        <v>0</v>
      </c>
      <c r="Z12" s="36">
        <f>SUMIF(B12,"Sportkampen",Lijsten!$D$4)</f>
        <v>0</v>
      </c>
      <c r="AA12" s="36">
        <f>SUMIF(B12,"Lesgevers of Trainers",Lijsten!$D$4)</f>
        <v>0</v>
      </c>
      <c r="AB12" s="36">
        <f>SUMIF(B12,"Andere",Lijsten!$D$3)</f>
        <v>0</v>
      </c>
    </row>
    <row r="13" spans="1:28" x14ac:dyDescent="0.3">
      <c r="A13" s="56"/>
      <c r="B13" s="57" t="s">
        <v>31</v>
      </c>
      <c r="C13" s="61"/>
      <c r="D13" s="58"/>
      <c r="E13" s="57"/>
      <c r="F13" s="59">
        <v>0</v>
      </c>
      <c r="G13" s="60"/>
      <c r="H13" s="60"/>
      <c r="I13" s="22">
        <f t="shared" si="1"/>
        <v>0.42370000000000002</v>
      </c>
      <c r="J13" s="38">
        <f t="shared" si="2"/>
        <v>0</v>
      </c>
      <c r="K13" s="63">
        <f t="shared" si="3"/>
        <v>0</v>
      </c>
      <c r="L13" s="36">
        <f t="shared" si="4"/>
        <v>0</v>
      </c>
      <c r="M13" s="36">
        <f t="shared" si="5"/>
        <v>0</v>
      </c>
      <c r="N13" s="36">
        <f t="shared" si="6"/>
        <v>0</v>
      </c>
      <c r="O13" s="36">
        <f t="shared" si="7"/>
        <v>0</v>
      </c>
      <c r="P13" s="36">
        <f t="shared" si="8"/>
        <v>0</v>
      </c>
      <c r="Q13" s="36">
        <f t="shared" si="9"/>
        <v>0</v>
      </c>
      <c r="R13" s="36">
        <f t="shared" si="10"/>
        <v>0</v>
      </c>
      <c r="S13" s="36">
        <f t="shared" si="11"/>
        <v>0</v>
      </c>
      <c r="T13" s="36">
        <f t="shared" si="12"/>
        <v>0</v>
      </c>
      <c r="U13" s="36">
        <f t="shared" si="13"/>
        <v>0</v>
      </c>
      <c r="X13" s="36">
        <f>SUMIF(B13,"Scheidsrechter",Lijsten!$D$4)</f>
        <v>0.42370000000000002</v>
      </c>
      <c r="Y13" s="36">
        <f>SUMIF(B13,"Waarnemer",Lijsten!$D$4)</f>
        <v>0</v>
      </c>
      <c r="Z13" s="36">
        <f>SUMIF(B13,"Sportkampen",Lijsten!$D$4)</f>
        <v>0</v>
      </c>
      <c r="AA13" s="36">
        <f>SUMIF(B13,"Lesgevers of Trainers",Lijsten!$D$4)</f>
        <v>0</v>
      </c>
      <c r="AB13" s="36">
        <f>SUMIF(B13,"Andere",Lijsten!$D$3)</f>
        <v>0</v>
      </c>
    </row>
    <row r="14" spans="1:28" x14ac:dyDescent="0.3">
      <c r="A14" s="56"/>
      <c r="B14" s="57" t="s">
        <v>31</v>
      </c>
      <c r="C14" s="58"/>
      <c r="D14" s="58"/>
      <c r="E14" s="57"/>
      <c r="F14" s="59">
        <v>0</v>
      </c>
      <c r="G14" s="60"/>
      <c r="H14" s="60"/>
      <c r="I14" s="22">
        <f t="shared" si="1"/>
        <v>0.42370000000000002</v>
      </c>
      <c r="J14" s="38">
        <f t="shared" si="2"/>
        <v>0</v>
      </c>
      <c r="K14" s="63">
        <f t="shared" si="3"/>
        <v>0</v>
      </c>
      <c r="L14" s="36">
        <f t="shared" si="4"/>
        <v>0</v>
      </c>
      <c r="M14" s="36">
        <f t="shared" si="5"/>
        <v>0</v>
      </c>
      <c r="N14" s="36">
        <f t="shared" si="6"/>
        <v>0</v>
      </c>
      <c r="O14" s="36">
        <f t="shared" si="7"/>
        <v>0</v>
      </c>
      <c r="P14" s="36">
        <f t="shared" si="8"/>
        <v>0</v>
      </c>
      <c r="Q14" s="36">
        <f t="shared" si="9"/>
        <v>0</v>
      </c>
      <c r="R14" s="36">
        <f t="shared" si="10"/>
        <v>0</v>
      </c>
      <c r="S14" s="36">
        <f t="shared" si="11"/>
        <v>0</v>
      </c>
      <c r="T14" s="36">
        <f t="shared" si="12"/>
        <v>0</v>
      </c>
      <c r="U14" s="36">
        <f t="shared" si="13"/>
        <v>0</v>
      </c>
      <c r="X14" s="36">
        <f>SUMIF(B14,"Scheidsrechter",Lijsten!$D$4)</f>
        <v>0.42370000000000002</v>
      </c>
      <c r="Y14" s="36">
        <f>SUMIF(B14,"Waarnemer",Lijsten!$D$4)</f>
        <v>0</v>
      </c>
      <c r="Z14" s="36">
        <f>SUMIF(B14,"Sportkampen",Lijsten!$D$4)</f>
        <v>0</v>
      </c>
      <c r="AA14" s="36">
        <f>SUMIF(B14,"Lesgevers of Trainers",Lijsten!$D$4)</f>
        <v>0</v>
      </c>
      <c r="AB14" s="36">
        <f>SUMIF(B14,"Andere",Lijsten!$D$3)</f>
        <v>0</v>
      </c>
    </row>
    <row r="15" spans="1:28" x14ac:dyDescent="0.3">
      <c r="A15" s="56"/>
      <c r="B15" s="57" t="s">
        <v>31</v>
      </c>
      <c r="C15" s="61"/>
      <c r="D15" s="58"/>
      <c r="E15" s="57"/>
      <c r="F15" s="59">
        <v>0</v>
      </c>
      <c r="G15" s="60"/>
      <c r="H15" s="60"/>
      <c r="I15" s="22">
        <f t="shared" si="1"/>
        <v>0.42370000000000002</v>
      </c>
      <c r="J15" s="38">
        <f t="shared" si="2"/>
        <v>0</v>
      </c>
      <c r="K15" s="63">
        <f t="shared" si="3"/>
        <v>0</v>
      </c>
      <c r="L15" s="36">
        <f t="shared" si="4"/>
        <v>0</v>
      </c>
      <c r="M15" s="36">
        <f t="shared" si="5"/>
        <v>0</v>
      </c>
      <c r="N15" s="36">
        <f t="shared" si="6"/>
        <v>0</v>
      </c>
      <c r="O15" s="36">
        <f t="shared" si="7"/>
        <v>0</v>
      </c>
      <c r="P15" s="36">
        <f t="shared" si="8"/>
        <v>0</v>
      </c>
      <c r="Q15" s="36">
        <f t="shared" si="9"/>
        <v>0</v>
      </c>
      <c r="R15" s="36">
        <f t="shared" si="10"/>
        <v>0</v>
      </c>
      <c r="S15" s="36">
        <f t="shared" si="11"/>
        <v>0</v>
      </c>
      <c r="T15" s="36">
        <f t="shared" si="12"/>
        <v>0</v>
      </c>
      <c r="U15" s="36">
        <f t="shared" si="13"/>
        <v>0</v>
      </c>
      <c r="X15" s="36">
        <f>SUMIF(B15,"Scheidsrechter",Lijsten!$D$4)</f>
        <v>0.42370000000000002</v>
      </c>
      <c r="Y15" s="36">
        <f>SUMIF(B15,"Waarnemer",Lijsten!$D$4)</f>
        <v>0</v>
      </c>
      <c r="Z15" s="36">
        <f>SUMIF(B15,"Sportkampen",Lijsten!$D$4)</f>
        <v>0</v>
      </c>
      <c r="AA15" s="36">
        <f>SUMIF(B15,"Lesgevers of Trainers",Lijsten!$D$4)</f>
        <v>0</v>
      </c>
      <c r="AB15" s="36">
        <f>SUMIF(B15,"Andere",Lijsten!$D$3)</f>
        <v>0</v>
      </c>
    </row>
    <row r="16" spans="1:28" x14ac:dyDescent="0.3">
      <c r="A16" s="56"/>
      <c r="B16" s="57" t="s">
        <v>31</v>
      </c>
      <c r="C16" s="61"/>
      <c r="D16" s="58"/>
      <c r="E16" s="57"/>
      <c r="F16" s="59">
        <v>0</v>
      </c>
      <c r="G16" s="60"/>
      <c r="H16" s="60"/>
      <c r="I16" s="22">
        <f t="shared" si="1"/>
        <v>0.42370000000000002</v>
      </c>
      <c r="J16" s="38">
        <f t="shared" si="2"/>
        <v>0</v>
      </c>
      <c r="K16" s="63">
        <f t="shared" si="3"/>
        <v>0</v>
      </c>
      <c r="L16" s="36">
        <f t="shared" si="4"/>
        <v>0</v>
      </c>
      <c r="M16" s="36">
        <f t="shared" si="5"/>
        <v>0</v>
      </c>
      <c r="N16" s="36">
        <f t="shared" si="6"/>
        <v>0</v>
      </c>
      <c r="O16" s="36">
        <f t="shared" si="7"/>
        <v>0</v>
      </c>
      <c r="P16" s="36">
        <f t="shared" si="8"/>
        <v>0</v>
      </c>
      <c r="Q16" s="36">
        <f t="shared" si="9"/>
        <v>0</v>
      </c>
      <c r="R16" s="36">
        <f t="shared" si="10"/>
        <v>0</v>
      </c>
      <c r="S16" s="36">
        <f t="shared" si="11"/>
        <v>0</v>
      </c>
      <c r="T16" s="36">
        <f t="shared" si="12"/>
        <v>0</v>
      </c>
      <c r="U16" s="36">
        <f t="shared" si="13"/>
        <v>0</v>
      </c>
      <c r="X16" s="36">
        <f>SUMIF(B16,"Scheidsrechter",Lijsten!$D$4)</f>
        <v>0.42370000000000002</v>
      </c>
      <c r="Y16" s="36">
        <f>SUMIF(B16,"Waarnemer",Lijsten!$D$4)</f>
        <v>0</v>
      </c>
      <c r="Z16" s="36">
        <f>SUMIF(B16,"Sportkampen",Lijsten!$D$4)</f>
        <v>0</v>
      </c>
      <c r="AA16" s="36">
        <f>SUMIF(B16,"Lesgevers of Trainers",Lijsten!$D$4)</f>
        <v>0</v>
      </c>
      <c r="AB16" s="36">
        <f>SUMIF(B16,"Andere",Lijsten!$D$3)</f>
        <v>0</v>
      </c>
    </row>
    <row r="17" spans="1:28" x14ac:dyDescent="0.3">
      <c r="A17" s="56"/>
      <c r="B17" s="57" t="s">
        <v>31</v>
      </c>
      <c r="C17" s="61"/>
      <c r="D17" s="58"/>
      <c r="E17" s="57"/>
      <c r="F17" s="59">
        <v>0</v>
      </c>
      <c r="G17" s="60"/>
      <c r="H17" s="60"/>
      <c r="I17" s="22">
        <f t="shared" si="1"/>
        <v>0.42370000000000002</v>
      </c>
      <c r="J17" s="38">
        <f t="shared" si="2"/>
        <v>0</v>
      </c>
      <c r="K17" s="63">
        <f t="shared" si="3"/>
        <v>0</v>
      </c>
      <c r="L17" s="36">
        <f t="shared" si="4"/>
        <v>0</v>
      </c>
      <c r="M17" s="36">
        <f t="shared" si="5"/>
        <v>0</v>
      </c>
      <c r="N17" s="36">
        <f t="shared" si="6"/>
        <v>0</v>
      </c>
      <c r="O17" s="36">
        <f t="shared" si="7"/>
        <v>0</v>
      </c>
      <c r="P17" s="36">
        <f t="shared" si="8"/>
        <v>0</v>
      </c>
      <c r="Q17" s="36">
        <f t="shared" si="9"/>
        <v>0</v>
      </c>
      <c r="R17" s="36">
        <f t="shared" si="10"/>
        <v>0</v>
      </c>
      <c r="S17" s="36">
        <f t="shared" si="11"/>
        <v>0</v>
      </c>
      <c r="T17" s="36">
        <f t="shared" si="12"/>
        <v>0</v>
      </c>
      <c r="U17" s="36">
        <f t="shared" si="13"/>
        <v>0</v>
      </c>
      <c r="X17" s="36">
        <f>SUMIF(B17,"Scheidsrechter",Lijsten!$D$4)</f>
        <v>0.42370000000000002</v>
      </c>
      <c r="Y17" s="36">
        <f>SUMIF(B17,"Waarnemer",Lijsten!$D$4)</f>
        <v>0</v>
      </c>
      <c r="Z17" s="36">
        <f>SUMIF(B17,"Sportkampen",Lijsten!$D$4)</f>
        <v>0</v>
      </c>
      <c r="AA17" s="36">
        <f>SUMIF(B17,"Lesgevers of Trainers",Lijsten!$D$4)</f>
        <v>0</v>
      </c>
      <c r="AB17" s="36">
        <f>SUMIF(B17,"Andere",Lijsten!$D$3)</f>
        <v>0</v>
      </c>
    </row>
    <row r="18" spans="1:28" x14ac:dyDescent="0.3">
      <c r="A18" s="56"/>
      <c r="B18" s="57" t="s">
        <v>31</v>
      </c>
      <c r="C18" s="58"/>
      <c r="D18" s="58"/>
      <c r="E18" s="57"/>
      <c r="F18" s="59">
        <v>0</v>
      </c>
      <c r="G18" s="60"/>
      <c r="H18" s="60"/>
      <c r="I18" s="22">
        <f t="shared" si="1"/>
        <v>0.42370000000000002</v>
      </c>
      <c r="J18" s="38">
        <f t="shared" si="2"/>
        <v>0</v>
      </c>
      <c r="K18" s="63">
        <f t="shared" si="3"/>
        <v>0</v>
      </c>
      <c r="L18" s="36">
        <f t="shared" si="4"/>
        <v>0</v>
      </c>
      <c r="M18" s="36">
        <f t="shared" si="5"/>
        <v>0</v>
      </c>
      <c r="N18" s="36">
        <f t="shared" si="6"/>
        <v>0</v>
      </c>
      <c r="O18" s="36">
        <f t="shared" si="7"/>
        <v>0</v>
      </c>
      <c r="P18" s="36">
        <f t="shared" si="8"/>
        <v>0</v>
      </c>
      <c r="Q18" s="36">
        <f t="shared" si="9"/>
        <v>0</v>
      </c>
      <c r="R18" s="36">
        <f t="shared" si="10"/>
        <v>0</v>
      </c>
      <c r="S18" s="36">
        <f t="shared" si="11"/>
        <v>0</v>
      </c>
      <c r="T18" s="36">
        <f t="shared" si="12"/>
        <v>0</v>
      </c>
      <c r="U18" s="36">
        <f t="shared" si="13"/>
        <v>0</v>
      </c>
      <c r="X18" s="36">
        <f>SUMIF(B18,"Scheidsrechter",Lijsten!$D$4)</f>
        <v>0.42370000000000002</v>
      </c>
      <c r="Y18" s="36">
        <f>SUMIF(B18,"Waarnemer",Lijsten!$D$4)</f>
        <v>0</v>
      </c>
      <c r="Z18" s="36">
        <f>SUMIF(B18,"Sportkampen",Lijsten!$D$4)</f>
        <v>0</v>
      </c>
      <c r="AA18" s="36">
        <f>SUMIF(B18,"Lesgevers of Trainers",Lijsten!$D$4)</f>
        <v>0</v>
      </c>
      <c r="AB18" s="36">
        <f>SUMIF(B18,"Andere",Lijsten!$D$3)</f>
        <v>0</v>
      </c>
    </row>
    <row r="19" spans="1:28" x14ac:dyDescent="0.3">
      <c r="A19" s="56"/>
      <c r="B19" s="57" t="s">
        <v>31</v>
      </c>
      <c r="C19" s="61"/>
      <c r="D19" s="58"/>
      <c r="E19" s="57"/>
      <c r="F19" s="59">
        <v>0</v>
      </c>
      <c r="G19" s="60"/>
      <c r="H19" s="60"/>
      <c r="I19" s="22">
        <f t="shared" si="1"/>
        <v>0.42370000000000002</v>
      </c>
      <c r="J19" s="38">
        <f t="shared" si="2"/>
        <v>0</v>
      </c>
      <c r="K19" s="63">
        <f t="shared" si="3"/>
        <v>0</v>
      </c>
      <c r="L19" s="36">
        <f t="shared" si="4"/>
        <v>0</v>
      </c>
      <c r="M19" s="36">
        <f t="shared" si="5"/>
        <v>0</v>
      </c>
      <c r="N19" s="36">
        <f t="shared" si="6"/>
        <v>0</v>
      </c>
      <c r="O19" s="36">
        <f t="shared" si="7"/>
        <v>0</v>
      </c>
      <c r="P19" s="36">
        <f t="shared" si="8"/>
        <v>0</v>
      </c>
      <c r="Q19" s="36">
        <f t="shared" si="9"/>
        <v>0</v>
      </c>
      <c r="R19" s="36">
        <f t="shared" si="10"/>
        <v>0</v>
      </c>
      <c r="S19" s="36">
        <f t="shared" si="11"/>
        <v>0</v>
      </c>
      <c r="T19" s="36">
        <f t="shared" si="12"/>
        <v>0</v>
      </c>
      <c r="U19" s="36">
        <f t="shared" si="13"/>
        <v>0</v>
      </c>
      <c r="X19" s="36">
        <f>SUMIF(B19,"Scheidsrechter",Lijsten!$D$4)</f>
        <v>0.42370000000000002</v>
      </c>
      <c r="Y19" s="36">
        <f>SUMIF(B19,"Waarnemer",Lijsten!$D$4)</f>
        <v>0</v>
      </c>
      <c r="Z19" s="36">
        <f>SUMIF(B19,"Sportkampen",Lijsten!$D$4)</f>
        <v>0</v>
      </c>
      <c r="AA19" s="36">
        <f>SUMIF(B19,"Lesgevers of Trainers",Lijsten!$D$4)</f>
        <v>0</v>
      </c>
      <c r="AB19" s="36">
        <f>SUMIF(B19,"Andere",Lijsten!$D$3)</f>
        <v>0</v>
      </c>
    </row>
    <row r="20" spans="1:28" x14ac:dyDescent="0.3">
      <c r="A20" s="56"/>
      <c r="B20" s="57" t="s">
        <v>31</v>
      </c>
      <c r="C20" s="61"/>
      <c r="D20" s="58"/>
      <c r="E20" s="57"/>
      <c r="F20" s="59">
        <v>0</v>
      </c>
      <c r="G20" s="60"/>
      <c r="H20" s="60"/>
      <c r="I20" s="22">
        <f t="shared" si="1"/>
        <v>0.42370000000000002</v>
      </c>
      <c r="J20" s="38">
        <f t="shared" si="2"/>
        <v>0</v>
      </c>
      <c r="K20" s="63">
        <f t="shared" si="3"/>
        <v>0</v>
      </c>
      <c r="L20" s="36">
        <f t="shared" si="4"/>
        <v>0</v>
      </c>
      <c r="M20" s="36">
        <f t="shared" si="5"/>
        <v>0</v>
      </c>
      <c r="N20" s="36">
        <f t="shared" si="6"/>
        <v>0</v>
      </c>
      <c r="O20" s="36">
        <f t="shared" si="7"/>
        <v>0</v>
      </c>
      <c r="P20" s="36">
        <f t="shared" si="8"/>
        <v>0</v>
      </c>
      <c r="Q20" s="36">
        <f t="shared" si="9"/>
        <v>0</v>
      </c>
      <c r="R20" s="36">
        <f t="shared" si="10"/>
        <v>0</v>
      </c>
      <c r="S20" s="36">
        <f t="shared" si="11"/>
        <v>0</v>
      </c>
      <c r="T20" s="36">
        <f t="shared" si="12"/>
        <v>0</v>
      </c>
      <c r="U20" s="36">
        <f t="shared" si="13"/>
        <v>0</v>
      </c>
      <c r="X20" s="36">
        <f>SUMIF(B20,"Scheidsrechter",Lijsten!$D$4)</f>
        <v>0.42370000000000002</v>
      </c>
      <c r="Y20" s="36">
        <f>SUMIF(B20,"Waarnemer",Lijsten!$D$4)</f>
        <v>0</v>
      </c>
      <c r="Z20" s="36">
        <f>SUMIF(B20,"Sportkampen",Lijsten!$D$4)</f>
        <v>0</v>
      </c>
      <c r="AA20" s="36">
        <f>SUMIF(B20,"Lesgevers of Trainers",Lijsten!$D$4)</f>
        <v>0</v>
      </c>
      <c r="AB20" s="36">
        <f>SUMIF(B20,"Andere",Lijsten!$D$3)</f>
        <v>0</v>
      </c>
    </row>
    <row r="21" spans="1:28" x14ac:dyDescent="0.3">
      <c r="A21" s="56"/>
      <c r="B21" s="57" t="s">
        <v>31</v>
      </c>
      <c r="C21" s="61"/>
      <c r="D21" s="58"/>
      <c r="E21" s="57"/>
      <c r="F21" s="59">
        <v>0</v>
      </c>
      <c r="G21" s="60"/>
      <c r="H21" s="60"/>
      <c r="I21" s="22">
        <f t="shared" si="1"/>
        <v>0.42370000000000002</v>
      </c>
      <c r="J21" s="38">
        <f t="shared" si="2"/>
        <v>0</v>
      </c>
      <c r="K21" s="63">
        <f t="shared" si="3"/>
        <v>0</v>
      </c>
      <c r="L21" s="36">
        <f t="shared" si="4"/>
        <v>0</v>
      </c>
      <c r="M21" s="36">
        <f t="shared" si="5"/>
        <v>0</v>
      </c>
      <c r="N21" s="36">
        <f t="shared" si="6"/>
        <v>0</v>
      </c>
      <c r="O21" s="36">
        <f t="shared" si="7"/>
        <v>0</v>
      </c>
      <c r="P21" s="36">
        <f t="shared" si="8"/>
        <v>0</v>
      </c>
      <c r="Q21" s="36">
        <f t="shared" si="9"/>
        <v>0</v>
      </c>
      <c r="R21" s="36">
        <f t="shared" si="10"/>
        <v>0</v>
      </c>
      <c r="S21" s="36">
        <f t="shared" si="11"/>
        <v>0</v>
      </c>
      <c r="T21" s="36">
        <f t="shared" si="12"/>
        <v>0</v>
      </c>
      <c r="U21" s="36">
        <f t="shared" si="13"/>
        <v>0</v>
      </c>
      <c r="X21" s="36">
        <f>SUMIF(B21,"Scheidsrechter",Lijsten!$D$4)</f>
        <v>0.42370000000000002</v>
      </c>
      <c r="Y21" s="36">
        <f>SUMIF(B21,"Waarnemer",Lijsten!$D$4)</f>
        <v>0</v>
      </c>
      <c r="Z21" s="36">
        <f>SUMIF(B21,"Sportkampen",Lijsten!$D$4)</f>
        <v>0</v>
      </c>
      <c r="AA21" s="36">
        <f>SUMIF(B21,"Lesgevers of Trainers",Lijsten!$D$4)</f>
        <v>0</v>
      </c>
      <c r="AB21" s="36">
        <f>SUMIF(B21,"Andere",Lijsten!$D$3)</f>
        <v>0</v>
      </c>
    </row>
    <row r="22" spans="1:28" x14ac:dyDescent="0.3">
      <c r="A22" s="56"/>
      <c r="B22" s="57" t="s">
        <v>31</v>
      </c>
      <c r="C22" s="61"/>
      <c r="D22" s="58"/>
      <c r="E22" s="57"/>
      <c r="F22" s="59">
        <v>0</v>
      </c>
      <c r="G22" s="60"/>
      <c r="H22" s="60"/>
      <c r="I22" s="22">
        <f t="shared" si="1"/>
        <v>0.42370000000000002</v>
      </c>
      <c r="J22" s="38">
        <f t="shared" si="2"/>
        <v>0</v>
      </c>
      <c r="K22" s="63">
        <f t="shared" si="3"/>
        <v>0</v>
      </c>
      <c r="L22" s="36">
        <f t="shared" si="4"/>
        <v>0</v>
      </c>
      <c r="M22" s="36">
        <f t="shared" si="5"/>
        <v>0</v>
      </c>
      <c r="N22" s="36">
        <f t="shared" si="6"/>
        <v>0</v>
      </c>
      <c r="O22" s="36">
        <f t="shared" si="7"/>
        <v>0</v>
      </c>
      <c r="P22" s="36">
        <f t="shared" si="8"/>
        <v>0</v>
      </c>
      <c r="Q22" s="36">
        <f t="shared" si="9"/>
        <v>0</v>
      </c>
      <c r="R22" s="36">
        <f t="shared" si="10"/>
        <v>0</v>
      </c>
      <c r="S22" s="36">
        <f t="shared" si="11"/>
        <v>0</v>
      </c>
      <c r="T22" s="36">
        <f t="shared" si="12"/>
        <v>0</v>
      </c>
      <c r="U22" s="36">
        <f t="shared" si="13"/>
        <v>0</v>
      </c>
      <c r="X22" s="36">
        <f>SUMIF(B22,"Scheidsrechter",Lijsten!$D$4)</f>
        <v>0.42370000000000002</v>
      </c>
      <c r="Y22" s="36">
        <f>SUMIF(B22,"Waarnemer",Lijsten!$D$4)</f>
        <v>0</v>
      </c>
      <c r="Z22" s="36">
        <f>SUMIF(B22,"Sportkampen",Lijsten!$D$4)</f>
        <v>0</v>
      </c>
      <c r="AA22" s="36">
        <f>SUMIF(B22,"Lesgevers of Trainers",Lijsten!$D$4)</f>
        <v>0</v>
      </c>
      <c r="AB22" s="36">
        <f>SUMIF(B22,"Andere",Lijsten!$D$3)</f>
        <v>0</v>
      </c>
    </row>
    <row r="23" spans="1:28" x14ac:dyDescent="0.3">
      <c r="A23" s="56"/>
      <c r="B23" s="57" t="s">
        <v>31</v>
      </c>
      <c r="C23" s="61"/>
      <c r="D23" s="58"/>
      <c r="E23" s="57"/>
      <c r="F23" s="59">
        <v>0</v>
      </c>
      <c r="G23" s="60"/>
      <c r="H23" s="60"/>
      <c r="I23" s="22">
        <f t="shared" si="1"/>
        <v>0.42370000000000002</v>
      </c>
      <c r="J23" s="38">
        <f t="shared" si="2"/>
        <v>0</v>
      </c>
      <c r="K23" s="63">
        <f t="shared" si="3"/>
        <v>0</v>
      </c>
      <c r="L23" s="36">
        <f t="shared" si="4"/>
        <v>0</v>
      </c>
      <c r="M23" s="36">
        <f t="shared" si="5"/>
        <v>0</v>
      </c>
      <c r="N23" s="36">
        <f t="shared" si="6"/>
        <v>0</v>
      </c>
      <c r="O23" s="36">
        <f t="shared" si="7"/>
        <v>0</v>
      </c>
      <c r="P23" s="36">
        <f t="shared" si="8"/>
        <v>0</v>
      </c>
      <c r="Q23" s="36">
        <f t="shared" si="9"/>
        <v>0</v>
      </c>
      <c r="R23" s="36">
        <f t="shared" si="10"/>
        <v>0</v>
      </c>
      <c r="S23" s="36">
        <f t="shared" si="11"/>
        <v>0</v>
      </c>
      <c r="T23" s="36">
        <f t="shared" si="12"/>
        <v>0</v>
      </c>
      <c r="U23" s="36">
        <f t="shared" si="13"/>
        <v>0</v>
      </c>
      <c r="X23" s="36">
        <f>SUMIF(B23,"Scheidsrechter",Lijsten!$D$4)</f>
        <v>0.42370000000000002</v>
      </c>
      <c r="Y23" s="36">
        <f>SUMIF(B23,"Waarnemer",Lijsten!$D$4)</f>
        <v>0</v>
      </c>
      <c r="Z23" s="36">
        <f>SUMIF(B23,"Sportkampen",Lijsten!$D$4)</f>
        <v>0</v>
      </c>
      <c r="AA23" s="36">
        <f>SUMIF(B23,"Lesgevers of Trainers",Lijsten!$D$4)</f>
        <v>0</v>
      </c>
      <c r="AB23" s="36">
        <f>SUMIF(B23,"Andere",Lijsten!$D$3)</f>
        <v>0</v>
      </c>
    </row>
    <row r="24" spans="1:28" x14ac:dyDescent="0.3">
      <c r="A24" s="56"/>
      <c r="B24" s="57" t="s">
        <v>31</v>
      </c>
      <c r="C24" s="61"/>
      <c r="D24" s="58"/>
      <c r="E24" s="57"/>
      <c r="F24" s="59">
        <v>0</v>
      </c>
      <c r="G24" s="60"/>
      <c r="H24" s="60"/>
      <c r="I24" s="22">
        <f t="shared" si="1"/>
        <v>0.42370000000000002</v>
      </c>
      <c r="J24" s="38">
        <f t="shared" si="2"/>
        <v>0</v>
      </c>
      <c r="K24" s="63">
        <f t="shared" si="3"/>
        <v>0</v>
      </c>
      <c r="L24" s="36">
        <f t="shared" si="4"/>
        <v>0</v>
      </c>
      <c r="M24" s="36">
        <f t="shared" si="5"/>
        <v>0</v>
      </c>
      <c r="N24" s="36">
        <f t="shared" si="6"/>
        <v>0</v>
      </c>
      <c r="O24" s="36">
        <f t="shared" si="7"/>
        <v>0</v>
      </c>
      <c r="P24" s="36">
        <f t="shared" si="8"/>
        <v>0</v>
      </c>
      <c r="Q24" s="36">
        <f t="shared" si="9"/>
        <v>0</v>
      </c>
      <c r="R24" s="36">
        <f t="shared" si="10"/>
        <v>0</v>
      </c>
      <c r="S24" s="36">
        <f t="shared" si="11"/>
        <v>0</v>
      </c>
      <c r="T24" s="36">
        <f t="shared" si="12"/>
        <v>0</v>
      </c>
      <c r="U24" s="36">
        <f t="shared" si="13"/>
        <v>0</v>
      </c>
      <c r="X24" s="36">
        <f>SUMIF(B24,"Scheidsrechter",Lijsten!$D$4)</f>
        <v>0.42370000000000002</v>
      </c>
      <c r="Y24" s="36">
        <f>SUMIF(B24,"Waarnemer",Lijsten!$D$4)</f>
        <v>0</v>
      </c>
      <c r="Z24" s="36">
        <f>SUMIF(B24,"Sportkampen",Lijsten!$D$4)</f>
        <v>0</v>
      </c>
      <c r="AA24" s="36">
        <f>SUMIF(B24,"Lesgevers of Trainers",Lijsten!$D$4)</f>
        <v>0</v>
      </c>
      <c r="AB24" s="36">
        <f>SUMIF(B24,"Andere",Lijsten!$D$3)</f>
        <v>0</v>
      </c>
    </row>
    <row r="25" spans="1:28" x14ac:dyDescent="0.3">
      <c r="A25" s="56"/>
      <c r="B25" s="57" t="s">
        <v>31</v>
      </c>
      <c r="C25" s="61"/>
      <c r="D25" s="58"/>
      <c r="E25" s="57"/>
      <c r="F25" s="59">
        <v>0</v>
      </c>
      <c r="G25" s="60"/>
      <c r="H25" s="60"/>
      <c r="I25" s="22">
        <f t="shared" si="1"/>
        <v>0.42370000000000002</v>
      </c>
      <c r="J25" s="38">
        <f t="shared" si="2"/>
        <v>0</v>
      </c>
      <c r="K25" s="63">
        <f t="shared" si="3"/>
        <v>0</v>
      </c>
      <c r="L25" s="36">
        <f t="shared" si="4"/>
        <v>0</v>
      </c>
      <c r="M25" s="36">
        <f t="shared" si="5"/>
        <v>0</v>
      </c>
      <c r="N25" s="36">
        <f t="shared" si="6"/>
        <v>0</v>
      </c>
      <c r="O25" s="36">
        <f t="shared" si="7"/>
        <v>0</v>
      </c>
      <c r="P25" s="36">
        <f t="shared" si="8"/>
        <v>0</v>
      </c>
      <c r="Q25" s="36">
        <f t="shared" si="9"/>
        <v>0</v>
      </c>
      <c r="R25" s="36">
        <f t="shared" si="10"/>
        <v>0</v>
      </c>
      <c r="S25" s="36">
        <f t="shared" si="11"/>
        <v>0</v>
      </c>
      <c r="T25" s="36">
        <f t="shared" si="12"/>
        <v>0</v>
      </c>
      <c r="U25" s="36">
        <f t="shared" si="13"/>
        <v>0</v>
      </c>
      <c r="X25" s="36">
        <f>SUMIF(B25,"Scheidsrechter",Lijsten!$D$4)</f>
        <v>0.42370000000000002</v>
      </c>
      <c r="Y25" s="36">
        <f>SUMIF(B25,"Waarnemer",Lijsten!$D$4)</f>
        <v>0</v>
      </c>
      <c r="Z25" s="36">
        <f>SUMIF(B25,"Sportkampen",Lijsten!$D$4)</f>
        <v>0</v>
      </c>
      <c r="AA25" s="36">
        <f>SUMIF(B25,"Lesgevers of Trainers",Lijsten!$D$4)</f>
        <v>0</v>
      </c>
      <c r="AB25" s="36">
        <f>SUMIF(B25,"Andere",Lijsten!$D$3)</f>
        <v>0</v>
      </c>
    </row>
    <row r="26" spans="1:28" x14ac:dyDescent="0.3">
      <c r="A26" s="56"/>
      <c r="B26" s="57" t="s">
        <v>31</v>
      </c>
      <c r="C26" s="58"/>
      <c r="D26" s="58"/>
      <c r="E26" s="57"/>
      <c r="F26" s="59">
        <v>0</v>
      </c>
      <c r="G26" s="60"/>
      <c r="H26" s="60"/>
      <c r="I26" s="22">
        <f t="shared" si="1"/>
        <v>0.42370000000000002</v>
      </c>
      <c r="J26" s="38">
        <f t="shared" si="2"/>
        <v>0</v>
      </c>
      <c r="K26" s="63">
        <f t="shared" si="3"/>
        <v>0</v>
      </c>
      <c r="L26" s="36">
        <f t="shared" si="4"/>
        <v>0</v>
      </c>
      <c r="M26" s="36">
        <f t="shared" si="5"/>
        <v>0</v>
      </c>
      <c r="N26" s="36">
        <f t="shared" si="6"/>
        <v>0</v>
      </c>
      <c r="O26" s="36">
        <f t="shared" si="7"/>
        <v>0</v>
      </c>
      <c r="P26" s="36">
        <f t="shared" si="8"/>
        <v>0</v>
      </c>
      <c r="Q26" s="36">
        <f t="shared" si="9"/>
        <v>0</v>
      </c>
      <c r="R26" s="36">
        <f t="shared" si="10"/>
        <v>0</v>
      </c>
      <c r="S26" s="36">
        <f t="shared" si="11"/>
        <v>0</v>
      </c>
      <c r="T26" s="36">
        <f t="shared" si="12"/>
        <v>0</v>
      </c>
      <c r="U26" s="36">
        <f t="shared" si="13"/>
        <v>0</v>
      </c>
      <c r="X26" s="36">
        <f>SUMIF(B26,"Scheidsrechter",Lijsten!$D$4)</f>
        <v>0.42370000000000002</v>
      </c>
      <c r="Y26" s="36">
        <f>SUMIF(B26,"Waarnemer",Lijsten!$D$4)</f>
        <v>0</v>
      </c>
      <c r="Z26" s="36">
        <f>SUMIF(B26,"Sportkampen",Lijsten!$D$4)</f>
        <v>0</v>
      </c>
      <c r="AA26" s="36">
        <f>SUMIF(B26,"Lesgevers of Trainers",Lijsten!$D$4)</f>
        <v>0</v>
      </c>
      <c r="AB26" s="36">
        <f>SUMIF(B26,"Andere",Lijsten!$D$3)</f>
        <v>0</v>
      </c>
    </row>
    <row r="27" spans="1:28" x14ac:dyDescent="0.3">
      <c r="A27" s="56"/>
      <c r="B27" s="57" t="s">
        <v>31</v>
      </c>
      <c r="C27" s="61"/>
      <c r="D27" s="58"/>
      <c r="E27" s="57"/>
      <c r="F27" s="59">
        <v>0</v>
      </c>
      <c r="G27" s="60"/>
      <c r="H27" s="60"/>
      <c r="I27" s="22">
        <f t="shared" si="1"/>
        <v>0.42370000000000002</v>
      </c>
      <c r="J27" s="38">
        <f t="shared" si="2"/>
        <v>0</v>
      </c>
      <c r="K27" s="63">
        <f t="shared" si="3"/>
        <v>0</v>
      </c>
      <c r="L27" s="36">
        <f t="shared" si="4"/>
        <v>0</v>
      </c>
      <c r="M27" s="36">
        <f t="shared" si="5"/>
        <v>0</v>
      </c>
      <c r="N27" s="36">
        <f t="shared" si="6"/>
        <v>0</v>
      </c>
      <c r="O27" s="36">
        <f t="shared" si="7"/>
        <v>0</v>
      </c>
      <c r="P27" s="36">
        <f t="shared" si="8"/>
        <v>0</v>
      </c>
      <c r="Q27" s="36">
        <f t="shared" si="9"/>
        <v>0</v>
      </c>
      <c r="R27" s="36">
        <f t="shared" si="10"/>
        <v>0</v>
      </c>
      <c r="S27" s="36">
        <f t="shared" si="11"/>
        <v>0</v>
      </c>
      <c r="T27" s="36">
        <f t="shared" si="12"/>
        <v>0</v>
      </c>
      <c r="U27" s="36">
        <f t="shared" si="13"/>
        <v>0</v>
      </c>
      <c r="X27" s="36">
        <f>SUMIF(B27,"Scheidsrechter",Lijsten!$D$4)</f>
        <v>0.42370000000000002</v>
      </c>
      <c r="Y27" s="36">
        <f>SUMIF(B27,"Waarnemer",Lijsten!$D$4)</f>
        <v>0</v>
      </c>
      <c r="Z27" s="36">
        <f>SUMIF(B27,"Sportkampen",Lijsten!$D$4)</f>
        <v>0</v>
      </c>
      <c r="AA27" s="36">
        <f>SUMIF(B27,"Lesgevers of Trainers",Lijsten!$D$4)</f>
        <v>0</v>
      </c>
      <c r="AB27" s="36">
        <f>SUMIF(B27,"Andere",Lijsten!$D$3)</f>
        <v>0</v>
      </c>
    </row>
    <row r="28" spans="1:28" x14ac:dyDescent="0.3">
      <c r="A28" s="56"/>
      <c r="B28" s="57" t="s">
        <v>31</v>
      </c>
      <c r="C28" s="61"/>
      <c r="D28" s="58"/>
      <c r="E28" s="57"/>
      <c r="F28" s="59">
        <v>0</v>
      </c>
      <c r="G28" s="60"/>
      <c r="H28" s="60"/>
      <c r="I28" s="22">
        <f t="shared" si="1"/>
        <v>0.42370000000000002</v>
      </c>
      <c r="J28" s="38">
        <f t="shared" si="2"/>
        <v>0</v>
      </c>
      <c r="K28" s="63">
        <f t="shared" si="3"/>
        <v>0</v>
      </c>
      <c r="L28" s="36">
        <f t="shared" si="4"/>
        <v>0</v>
      </c>
      <c r="M28" s="36">
        <f t="shared" si="5"/>
        <v>0</v>
      </c>
      <c r="N28" s="36">
        <f t="shared" si="6"/>
        <v>0</v>
      </c>
      <c r="O28" s="36">
        <f t="shared" si="7"/>
        <v>0</v>
      </c>
      <c r="P28" s="36">
        <f t="shared" si="8"/>
        <v>0</v>
      </c>
      <c r="Q28" s="36">
        <f t="shared" si="9"/>
        <v>0</v>
      </c>
      <c r="R28" s="36">
        <f t="shared" si="10"/>
        <v>0</v>
      </c>
      <c r="S28" s="36">
        <f t="shared" si="11"/>
        <v>0</v>
      </c>
      <c r="T28" s="36">
        <f t="shared" si="12"/>
        <v>0</v>
      </c>
      <c r="U28" s="36">
        <f t="shared" si="13"/>
        <v>0</v>
      </c>
      <c r="X28" s="36">
        <f>SUMIF(B28,"Scheidsrechter",Lijsten!$D$4)</f>
        <v>0.42370000000000002</v>
      </c>
      <c r="Y28" s="36">
        <f>SUMIF(B28,"Waarnemer",Lijsten!$D$4)</f>
        <v>0</v>
      </c>
      <c r="Z28" s="36">
        <f>SUMIF(B28,"Sportkampen",Lijsten!$D$4)</f>
        <v>0</v>
      </c>
      <c r="AA28" s="36">
        <f>SUMIF(B28,"Lesgevers of Trainers",Lijsten!$D$4)</f>
        <v>0</v>
      </c>
      <c r="AB28" s="36">
        <f>SUMIF(B28,"Andere",Lijsten!$D$3)</f>
        <v>0</v>
      </c>
    </row>
    <row r="29" spans="1:28" ht="13.8" customHeight="1" x14ac:dyDescent="0.3">
      <c r="A29" s="56"/>
      <c r="B29" s="57" t="s">
        <v>31</v>
      </c>
      <c r="C29" s="61"/>
      <c r="D29" s="58"/>
      <c r="E29" s="57"/>
      <c r="F29" s="59">
        <v>0</v>
      </c>
      <c r="G29" s="60"/>
      <c r="H29" s="60"/>
      <c r="I29" s="22">
        <f t="shared" si="1"/>
        <v>0.42370000000000002</v>
      </c>
      <c r="J29" s="38">
        <f t="shared" si="2"/>
        <v>0</v>
      </c>
      <c r="K29" s="63">
        <f t="shared" si="3"/>
        <v>0</v>
      </c>
      <c r="L29" s="36">
        <f t="shared" si="4"/>
        <v>0</v>
      </c>
      <c r="M29" s="36">
        <f t="shared" si="5"/>
        <v>0</v>
      </c>
      <c r="N29" s="36">
        <f t="shared" si="6"/>
        <v>0</v>
      </c>
      <c r="O29" s="36">
        <f t="shared" si="7"/>
        <v>0</v>
      </c>
      <c r="P29" s="36">
        <f t="shared" si="8"/>
        <v>0</v>
      </c>
      <c r="Q29" s="36">
        <f t="shared" si="9"/>
        <v>0</v>
      </c>
      <c r="R29" s="36">
        <f t="shared" si="10"/>
        <v>0</v>
      </c>
      <c r="S29" s="36">
        <f t="shared" si="11"/>
        <v>0</v>
      </c>
      <c r="T29" s="36">
        <f t="shared" si="12"/>
        <v>0</v>
      </c>
      <c r="U29" s="36">
        <f t="shared" si="13"/>
        <v>0</v>
      </c>
      <c r="X29" s="36">
        <f>SUMIF(B29,"Scheidsrechter",Lijsten!$D$4)</f>
        <v>0.42370000000000002</v>
      </c>
      <c r="Y29" s="36">
        <f>SUMIF(B29,"Waarnemer",Lijsten!$D$4)</f>
        <v>0</v>
      </c>
      <c r="Z29" s="36">
        <f>SUMIF(B29,"Sportkampen",Lijsten!$D$4)</f>
        <v>0</v>
      </c>
      <c r="AA29" s="36">
        <f>SUMIF(B29,"Lesgevers of Trainers",Lijsten!$D$4)</f>
        <v>0</v>
      </c>
      <c r="AB29" s="36">
        <f>SUMIF(B29,"Andere",Lijsten!$D$3)</f>
        <v>0</v>
      </c>
    </row>
    <row r="30" spans="1:28" x14ac:dyDescent="0.3">
      <c r="A30" s="56"/>
      <c r="B30" s="57" t="s">
        <v>31</v>
      </c>
      <c r="C30" s="58"/>
      <c r="D30" s="58"/>
      <c r="E30" s="57"/>
      <c r="F30" s="59">
        <v>0</v>
      </c>
      <c r="G30" s="60"/>
      <c r="H30" s="60"/>
      <c r="I30" s="22">
        <f t="shared" si="1"/>
        <v>0.42370000000000002</v>
      </c>
      <c r="J30" s="38">
        <f t="shared" si="2"/>
        <v>0</v>
      </c>
      <c r="K30" s="63">
        <f t="shared" si="3"/>
        <v>0</v>
      </c>
      <c r="L30" s="36">
        <f t="shared" si="4"/>
        <v>0</v>
      </c>
      <c r="M30" s="36">
        <f t="shared" si="5"/>
        <v>0</v>
      </c>
      <c r="N30" s="36">
        <f t="shared" si="6"/>
        <v>0</v>
      </c>
      <c r="O30" s="36">
        <f t="shared" si="7"/>
        <v>0</v>
      </c>
      <c r="P30" s="36">
        <f t="shared" si="8"/>
        <v>0</v>
      </c>
      <c r="Q30" s="36">
        <f t="shared" si="9"/>
        <v>0</v>
      </c>
      <c r="R30" s="36">
        <f t="shared" si="10"/>
        <v>0</v>
      </c>
      <c r="S30" s="36">
        <f t="shared" si="11"/>
        <v>0</v>
      </c>
      <c r="T30" s="36">
        <f t="shared" si="12"/>
        <v>0</v>
      </c>
      <c r="U30" s="36">
        <f t="shared" si="13"/>
        <v>0</v>
      </c>
      <c r="X30" s="36">
        <f>SUMIF(B30,"Scheidsrechter",Lijsten!$D$4)</f>
        <v>0.42370000000000002</v>
      </c>
      <c r="Y30" s="36">
        <f>SUMIF(B30,"Waarnemer",Lijsten!$D$4)</f>
        <v>0</v>
      </c>
      <c r="Z30" s="36">
        <f>SUMIF(B30,"Sportkampen",Lijsten!$D$4)</f>
        <v>0</v>
      </c>
      <c r="AA30" s="36">
        <f>SUMIF(B30,"Lesgevers of Trainers",Lijsten!$D$4)</f>
        <v>0</v>
      </c>
      <c r="AB30" s="36">
        <f>SUMIF(B30,"Andere",Lijsten!$D$3)</f>
        <v>0</v>
      </c>
    </row>
    <row r="31" spans="1:28" x14ac:dyDescent="0.3">
      <c r="A31" s="56"/>
      <c r="B31" s="57" t="s">
        <v>31</v>
      </c>
      <c r="C31" s="61"/>
      <c r="D31" s="58"/>
      <c r="E31" s="57"/>
      <c r="F31" s="59">
        <v>0</v>
      </c>
      <c r="G31" s="60"/>
      <c r="H31" s="60"/>
      <c r="I31" s="22">
        <f t="shared" si="1"/>
        <v>0.42370000000000002</v>
      </c>
      <c r="J31" s="38">
        <f t="shared" si="2"/>
        <v>0</v>
      </c>
      <c r="K31" s="63">
        <f t="shared" si="3"/>
        <v>0</v>
      </c>
      <c r="L31" s="36">
        <f t="shared" si="4"/>
        <v>0</v>
      </c>
      <c r="M31" s="36">
        <f t="shared" si="5"/>
        <v>0</v>
      </c>
      <c r="N31" s="36">
        <f t="shared" si="6"/>
        <v>0</v>
      </c>
      <c r="O31" s="36">
        <f t="shared" si="7"/>
        <v>0</v>
      </c>
      <c r="P31" s="36">
        <f t="shared" si="8"/>
        <v>0</v>
      </c>
      <c r="Q31" s="36">
        <f t="shared" si="9"/>
        <v>0</v>
      </c>
      <c r="R31" s="36">
        <f t="shared" si="10"/>
        <v>0</v>
      </c>
      <c r="S31" s="36">
        <f t="shared" si="11"/>
        <v>0</v>
      </c>
      <c r="T31" s="36">
        <f t="shared" si="12"/>
        <v>0</v>
      </c>
      <c r="U31" s="36">
        <f t="shared" si="13"/>
        <v>0</v>
      </c>
      <c r="X31" s="36">
        <f>SUMIF(B31,"Scheidsrechter",Lijsten!$D$4)</f>
        <v>0.42370000000000002</v>
      </c>
      <c r="Y31" s="36">
        <f>SUMIF(B31,"Waarnemer",Lijsten!$D$4)</f>
        <v>0</v>
      </c>
      <c r="Z31" s="36">
        <f>SUMIF(B31,"Sportkampen",Lijsten!$D$4)</f>
        <v>0</v>
      </c>
      <c r="AA31" s="36">
        <f>SUMIF(B31,"Lesgevers of Trainers",Lijsten!$D$4)</f>
        <v>0</v>
      </c>
      <c r="AB31" s="36">
        <f>SUMIF(B31,"Andere",Lijsten!$D$3)</f>
        <v>0</v>
      </c>
    </row>
    <row r="32" spans="1:28" x14ac:dyDescent="0.3">
      <c r="A32" s="56"/>
      <c r="B32" s="57" t="s">
        <v>31</v>
      </c>
      <c r="C32" s="61"/>
      <c r="D32" s="58"/>
      <c r="E32" s="57"/>
      <c r="F32" s="59">
        <v>0</v>
      </c>
      <c r="G32" s="60"/>
      <c r="H32" s="60"/>
      <c r="I32" s="22">
        <f t="shared" si="1"/>
        <v>0.42370000000000002</v>
      </c>
      <c r="J32" s="38">
        <f t="shared" si="2"/>
        <v>0</v>
      </c>
      <c r="K32" s="63">
        <f t="shared" si="3"/>
        <v>0</v>
      </c>
      <c r="L32" s="36">
        <f t="shared" si="4"/>
        <v>0</v>
      </c>
      <c r="M32" s="36">
        <f t="shared" si="5"/>
        <v>0</v>
      </c>
      <c r="N32" s="36">
        <f t="shared" si="6"/>
        <v>0</v>
      </c>
      <c r="O32" s="36">
        <f t="shared" si="7"/>
        <v>0</v>
      </c>
      <c r="P32" s="36">
        <f t="shared" si="8"/>
        <v>0</v>
      </c>
      <c r="Q32" s="36">
        <f t="shared" si="9"/>
        <v>0</v>
      </c>
      <c r="R32" s="36">
        <f t="shared" si="10"/>
        <v>0</v>
      </c>
      <c r="S32" s="36">
        <f t="shared" si="11"/>
        <v>0</v>
      </c>
      <c r="T32" s="36">
        <f t="shared" si="12"/>
        <v>0</v>
      </c>
      <c r="U32" s="36">
        <f t="shared" si="13"/>
        <v>0</v>
      </c>
      <c r="X32" s="36">
        <f>SUMIF(B32,"Scheidsrechter",Lijsten!$D$4)</f>
        <v>0.42370000000000002</v>
      </c>
      <c r="Y32" s="36">
        <f>SUMIF(B32,"Waarnemer",Lijsten!$D$4)</f>
        <v>0</v>
      </c>
      <c r="Z32" s="36">
        <f>SUMIF(B32,"Sportkampen",Lijsten!$D$4)</f>
        <v>0</v>
      </c>
      <c r="AA32" s="36">
        <f>SUMIF(B32,"Lesgevers of Trainers",Lijsten!$D$4)</f>
        <v>0</v>
      </c>
      <c r="AB32" s="36">
        <f>SUMIF(B32,"Andere",Lijsten!$D$3)</f>
        <v>0</v>
      </c>
    </row>
    <row r="33" spans="1:28" x14ac:dyDescent="0.3">
      <c r="A33" s="56"/>
      <c r="B33" s="57" t="s">
        <v>31</v>
      </c>
      <c r="C33" s="61"/>
      <c r="D33" s="58"/>
      <c r="E33" s="57"/>
      <c r="F33" s="59">
        <v>0</v>
      </c>
      <c r="G33" s="60"/>
      <c r="H33" s="60"/>
      <c r="I33" s="22">
        <f t="shared" si="1"/>
        <v>0.42370000000000002</v>
      </c>
      <c r="J33" s="38">
        <f t="shared" si="2"/>
        <v>0</v>
      </c>
      <c r="K33" s="63">
        <f t="shared" si="3"/>
        <v>0</v>
      </c>
      <c r="L33" s="36">
        <f t="shared" si="4"/>
        <v>0</v>
      </c>
      <c r="M33" s="36">
        <f t="shared" si="5"/>
        <v>0</v>
      </c>
      <c r="N33" s="36">
        <f t="shared" si="6"/>
        <v>0</v>
      </c>
      <c r="O33" s="36">
        <f t="shared" si="7"/>
        <v>0</v>
      </c>
      <c r="P33" s="36">
        <f t="shared" si="8"/>
        <v>0</v>
      </c>
      <c r="Q33" s="36">
        <f t="shared" si="9"/>
        <v>0</v>
      </c>
      <c r="R33" s="36">
        <f t="shared" si="10"/>
        <v>0</v>
      </c>
      <c r="S33" s="36">
        <f t="shared" si="11"/>
        <v>0</v>
      </c>
      <c r="T33" s="36">
        <f t="shared" si="12"/>
        <v>0</v>
      </c>
      <c r="U33" s="36">
        <f t="shared" si="13"/>
        <v>0</v>
      </c>
      <c r="X33" s="36">
        <f>SUMIF(B33,"Scheidsrechter",Lijsten!$D$4)</f>
        <v>0.42370000000000002</v>
      </c>
      <c r="Y33" s="36">
        <f>SUMIF(B33,"Waarnemer",Lijsten!$D$4)</f>
        <v>0</v>
      </c>
      <c r="Z33" s="36">
        <f>SUMIF(B33,"Sportkampen",Lijsten!$D$4)</f>
        <v>0</v>
      </c>
      <c r="AA33" s="36">
        <f>SUMIF(B33,"Lesgevers of Trainers",Lijsten!$D$4)</f>
        <v>0</v>
      </c>
      <c r="AB33" s="36">
        <f>SUMIF(B33,"Andere",Lijsten!$D$3)</f>
        <v>0</v>
      </c>
    </row>
    <row r="34" spans="1:28" x14ac:dyDescent="0.3">
      <c r="A34" s="56"/>
      <c r="B34" s="57" t="s">
        <v>31</v>
      </c>
      <c r="C34" s="61"/>
      <c r="D34" s="58"/>
      <c r="E34" s="57"/>
      <c r="F34" s="59">
        <v>0</v>
      </c>
      <c r="G34" s="60"/>
      <c r="H34" s="60"/>
      <c r="I34" s="22">
        <f t="shared" si="1"/>
        <v>0.42370000000000002</v>
      </c>
      <c r="J34" s="38">
        <f t="shared" si="2"/>
        <v>0</v>
      </c>
      <c r="K34" s="63">
        <f t="shared" si="3"/>
        <v>0</v>
      </c>
      <c r="L34" s="36">
        <f t="shared" si="4"/>
        <v>0</v>
      </c>
      <c r="M34" s="36">
        <f t="shared" si="5"/>
        <v>0</v>
      </c>
      <c r="N34" s="36">
        <f t="shared" si="6"/>
        <v>0</v>
      </c>
      <c r="O34" s="36">
        <f t="shared" si="7"/>
        <v>0</v>
      </c>
      <c r="P34" s="36">
        <f t="shared" si="8"/>
        <v>0</v>
      </c>
      <c r="Q34" s="36">
        <f t="shared" si="9"/>
        <v>0</v>
      </c>
      <c r="R34" s="36">
        <f t="shared" si="10"/>
        <v>0</v>
      </c>
      <c r="S34" s="36">
        <f t="shared" si="11"/>
        <v>0</v>
      </c>
      <c r="T34" s="36">
        <f t="shared" si="12"/>
        <v>0</v>
      </c>
      <c r="U34" s="36">
        <f t="shared" si="13"/>
        <v>0</v>
      </c>
      <c r="X34" s="36">
        <f>SUMIF(B34,"Scheidsrechter",Lijsten!$D$4)</f>
        <v>0.42370000000000002</v>
      </c>
      <c r="Y34" s="36">
        <f>SUMIF(B34,"Waarnemer",Lijsten!$D$4)</f>
        <v>0</v>
      </c>
      <c r="Z34" s="36">
        <f>SUMIF(B34,"Sportkampen",Lijsten!$D$4)</f>
        <v>0</v>
      </c>
      <c r="AA34" s="36">
        <f>SUMIF(B34,"Lesgevers of Trainers",Lijsten!$D$4)</f>
        <v>0</v>
      </c>
      <c r="AB34" s="36">
        <f>SUMIF(B34,"Andere",Lijsten!$D$3)</f>
        <v>0</v>
      </c>
    </row>
    <row r="35" spans="1:28" x14ac:dyDescent="0.3">
      <c r="A35" s="56"/>
      <c r="B35" s="57" t="s">
        <v>31</v>
      </c>
      <c r="C35" s="61"/>
      <c r="D35" s="58"/>
      <c r="E35" s="57"/>
      <c r="F35" s="59">
        <v>0</v>
      </c>
      <c r="G35" s="60"/>
      <c r="H35" s="60"/>
      <c r="I35" s="22">
        <f t="shared" si="1"/>
        <v>0.42370000000000002</v>
      </c>
      <c r="J35" s="38">
        <f t="shared" si="2"/>
        <v>0</v>
      </c>
      <c r="K35" s="63">
        <f t="shared" si="3"/>
        <v>0</v>
      </c>
      <c r="L35" s="36">
        <f t="shared" si="4"/>
        <v>0</v>
      </c>
      <c r="M35" s="36">
        <f t="shared" si="5"/>
        <v>0</v>
      </c>
      <c r="N35" s="36">
        <f t="shared" si="6"/>
        <v>0</v>
      </c>
      <c r="O35" s="36">
        <f t="shared" si="7"/>
        <v>0</v>
      </c>
      <c r="P35" s="36">
        <f t="shared" si="8"/>
        <v>0</v>
      </c>
      <c r="Q35" s="36">
        <f t="shared" si="9"/>
        <v>0</v>
      </c>
      <c r="R35" s="36">
        <f t="shared" si="10"/>
        <v>0</v>
      </c>
      <c r="S35" s="36">
        <f t="shared" si="11"/>
        <v>0</v>
      </c>
      <c r="T35" s="36">
        <f t="shared" si="12"/>
        <v>0</v>
      </c>
      <c r="U35" s="36">
        <f t="shared" si="13"/>
        <v>0</v>
      </c>
      <c r="X35" s="36">
        <f>SUMIF(B35,"Scheidsrechter",Lijsten!$D$4)</f>
        <v>0.42370000000000002</v>
      </c>
      <c r="Y35" s="36">
        <f>SUMIF(B35,"Waarnemer",Lijsten!$D$4)</f>
        <v>0</v>
      </c>
      <c r="Z35" s="36">
        <f>SUMIF(B35,"Sportkampen",Lijsten!$D$4)</f>
        <v>0</v>
      </c>
      <c r="AA35" s="36">
        <f>SUMIF(B35,"Lesgevers of Trainers",Lijsten!$D$4)</f>
        <v>0</v>
      </c>
      <c r="AB35" s="36">
        <f>SUMIF(B35,"Andere",Lijsten!$D$3)</f>
        <v>0</v>
      </c>
    </row>
    <row r="36" spans="1:28" x14ac:dyDescent="0.3">
      <c r="A36" s="56"/>
      <c r="B36" s="57" t="s">
        <v>31</v>
      </c>
      <c r="C36" s="61"/>
      <c r="D36" s="58"/>
      <c r="E36" s="57"/>
      <c r="F36" s="59">
        <v>0</v>
      </c>
      <c r="G36" s="60"/>
      <c r="H36" s="60"/>
      <c r="I36" s="22">
        <f t="shared" si="1"/>
        <v>0.42370000000000002</v>
      </c>
      <c r="J36" s="38">
        <f t="shared" si="2"/>
        <v>0</v>
      </c>
      <c r="K36" s="63">
        <f t="shared" si="3"/>
        <v>0</v>
      </c>
      <c r="L36" s="36">
        <f t="shared" si="4"/>
        <v>0</v>
      </c>
      <c r="M36" s="36">
        <f t="shared" si="5"/>
        <v>0</v>
      </c>
      <c r="N36" s="36">
        <f t="shared" si="6"/>
        <v>0</v>
      </c>
      <c r="O36" s="36">
        <f t="shared" si="7"/>
        <v>0</v>
      </c>
      <c r="P36" s="36">
        <f t="shared" si="8"/>
        <v>0</v>
      </c>
      <c r="Q36" s="36">
        <f t="shared" si="9"/>
        <v>0</v>
      </c>
      <c r="R36" s="36">
        <f t="shared" si="10"/>
        <v>0</v>
      </c>
      <c r="S36" s="36">
        <f t="shared" si="11"/>
        <v>0</v>
      </c>
      <c r="T36" s="36">
        <f t="shared" si="12"/>
        <v>0</v>
      </c>
      <c r="U36" s="36">
        <f t="shared" si="13"/>
        <v>0</v>
      </c>
      <c r="X36" s="36">
        <f>SUMIF(B36,"Scheidsrechter",Lijsten!$D$4)</f>
        <v>0.42370000000000002</v>
      </c>
      <c r="Y36" s="36">
        <f>SUMIF(B36,"Waarnemer",Lijsten!$D$4)</f>
        <v>0</v>
      </c>
      <c r="Z36" s="36">
        <f>SUMIF(B36,"Sportkampen",Lijsten!$D$4)</f>
        <v>0</v>
      </c>
      <c r="AA36" s="36">
        <f>SUMIF(B36,"Lesgevers of Trainers",Lijsten!$D$4)</f>
        <v>0</v>
      </c>
      <c r="AB36" s="36">
        <f>SUMIF(B36,"Andere",Lijsten!$D$3)</f>
        <v>0</v>
      </c>
    </row>
    <row r="37" spans="1:28" x14ac:dyDescent="0.3">
      <c r="A37" s="56"/>
      <c r="B37" s="57" t="s">
        <v>31</v>
      </c>
      <c r="C37" s="61"/>
      <c r="D37" s="58"/>
      <c r="E37" s="57"/>
      <c r="F37" s="59">
        <v>0</v>
      </c>
      <c r="G37" s="60"/>
      <c r="H37" s="60"/>
      <c r="I37" s="22">
        <f t="shared" si="1"/>
        <v>0.42370000000000002</v>
      </c>
      <c r="J37" s="38">
        <f t="shared" si="2"/>
        <v>0</v>
      </c>
      <c r="K37" s="63">
        <f t="shared" si="3"/>
        <v>0</v>
      </c>
      <c r="L37" s="36">
        <f t="shared" si="4"/>
        <v>0</v>
      </c>
      <c r="M37" s="36">
        <f t="shared" si="5"/>
        <v>0</v>
      </c>
      <c r="N37" s="36">
        <f t="shared" si="6"/>
        <v>0</v>
      </c>
      <c r="O37" s="36">
        <f t="shared" si="7"/>
        <v>0</v>
      </c>
      <c r="P37" s="36">
        <f t="shared" si="8"/>
        <v>0</v>
      </c>
      <c r="Q37" s="36">
        <f t="shared" si="9"/>
        <v>0</v>
      </c>
      <c r="R37" s="36">
        <f t="shared" si="10"/>
        <v>0</v>
      </c>
      <c r="S37" s="36">
        <f t="shared" si="11"/>
        <v>0</v>
      </c>
      <c r="T37" s="36">
        <f t="shared" si="12"/>
        <v>0</v>
      </c>
      <c r="U37" s="36">
        <f t="shared" si="13"/>
        <v>0</v>
      </c>
      <c r="X37" s="36">
        <f>SUMIF(B37,"Scheidsrechter",Lijsten!$D$4)</f>
        <v>0.42370000000000002</v>
      </c>
      <c r="Y37" s="36">
        <f>SUMIF(B37,"Waarnemer",Lijsten!$D$4)</f>
        <v>0</v>
      </c>
      <c r="Z37" s="36">
        <f>SUMIF(B37,"Sportkampen",Lijsten!$D$4)</f>
        <v>0</v>
      </c>
      <c r="AA37" s="36">
        <f>SUMIF(B37,"Lesgevers of Trainers",Lijsten!$D$4)</f>
        <v>0</v>
      </c>
      <c r="AB37" s="36">
        <f>SUMIF(B37,"Andere",Lijsten!$D$3)</f>
        <v>0</v>
      </c>
    </row>
    <row r="38" spans="1:28" x14ac:dyDescent="0.3">
      <c r="A38" s="56"/>
      <c r="B38" s="57" t="s">
        <v>31</v>
      </c>
      <c r="C38" s="61"/>
      <c r="D38" s="58"/>
      <c r="E38" s="57"/>
      <c r="F38" s="59">
        <v>0</v>
      </c>
      <c r="G38" s="60"/>
      <c r="H38" s="60"/>
      <c r="I38" s="22">
        <f t="shared" si="1"/>
        <v>0.42370000000000002</v>
      </c>
      <c r="J38" s="38">
        <f t="shared" si="2"/>
        <v>0</v>
      </c>
      <c r="K38" s="63">
        <f t="shared" si="3"/>
        <v>0</v>
      </c>
      <c r="L38" s="36">
        <f t="shared" si="4"/>
        <v>0</v>
      </c>
      <c r="M38" s="36">
        <f t="shared" si="5"/>
        <v>0</v>
      </c>
      <c r="N38" s="36">
        <f t="shared" si="6"/>
        <v>0</v>
      </c>
      <c r="O38" s="36">
        <f t="shared" si="7"/>
        <v>0</v>
      </c>
      <c r="P38" s="36">
        <f t="shared" si="8"/>
        <v>0</v>
      </c>
      <c r="Q38" s="36">
        <f t="shared" si="9"/>
        <v>0</v>
      </c>
      <c r="R38" s="36">
        <f t="shared" si="10"/>
        <v>0</v>
      </c>
      <c r="S38" s="36">
        <f t="shared" si="11"/>
        <v>0</v>
      </c>
      <c r="T38" s="36">
        <f t="shared" si="12"/>
        <v>0</v>
      </c>
      <c r="U38" s="36">
        <f t="shared" si="13"/>
        <v>0</v>
      </c>
      <c r="X38" s="36">
        <f>SUMIF(B38,"Scheidsrechter",Lijsten!$D$4)</f>
        <v>0.42370000000000002</v>
      </c>
      <c r="Y38" s="36">
        <f>SUMIF(B38,"Waarnemer",Lijsten!$D$4)</f>
        <v>0</v>
      </c>
      <c r="Z38" s="36">
        <f>SUMIF(B38,"Sportkampen",Lijsten!$D$4)</f>
        <v>0</v>
      </c>
      <c r="AA38" s="36">
        <f>SUMIF(B38,"Lesgevers of Trainers",Lijsten!$D$4)</f>
        <v>0</v>
      </c>
      <c r="AB38" s="36">
        <f>SUMIF(B38,"Andere",Lijsten!$D$3)</f>
        <v>0</v>
      </c>
    </row>
    <row r="39" spans="1:28" x14ac:dyDescent="0.3">
      <c r="A39" s="56"/>
      <c r="B39" s="57" t="s">
        <v>31</v>
      </c>
      <c r="C39" s="61"/>
      <c r="D39" s="58"/>
      <c r="E39" s="57"/>
      <c r="F39" s="59">
        <v>0</v>
      </c>
      <c r="G39" s="60"/>
      <c r="H39" s="60"/>
      <c r="I39" s="22">
        <f t="shared" si="1"/>
        <v>0.42370000000000002</v>
      </c>
      <c r="J39" s="38">
        <f t="shared" si="2"/>
        <v>0</v>
      </c>
      <c r="K39" s="63">
        <f t="shared" si="3"/>
        <v>0</v>
      </c>
      <c r="L39" s="36">
        <f t="shared" si="4"/>
        <v>0</v>
      </c>
      <c r="M39" s="36">
        <f t="shared" si="5"/>
        <v>0</v>
      </c>
      <c r="N39" s="36">
        <f t="shared" si="6"/>
        <v>0</v>
      </c>
      <c r="O39" s="36">
        <f t="shared" si="7"/>
        <v>0</v>
      </c>
      <c r="P39" s="36">
        <f t="shared" si="8"/>
        <v>0</v>
      </c>
      <c r="Q39" s="36">
        <f t="shared" si="9"/>
        <v>0</v>
      </c>
      <c r="R39" s="36">
        <f t="shared" si="10"/>
        <v>0</v>
      </c>
      <c r="S39" s="36">
        <f t="shared" si="11"/>
        <v>0</v>
      </c>
      <c r="T39" s="36">
        <f t="shared" si="12"/>
        <v>0</v>
      </c>
      <c r="U39" s="36">
        <f t="shared" si="13"/>
        <v>0</v>
      </c>
      <c r="X39" s="36">
        <f>SUMIF(B39,"Scheidsrechter",Lijsten!$D$4)</f>
        <v>0.42370000000000002</v>
      </c>
      <c r="Y39" s="36">
        <f>SUMIF(B39,"Waarnemer",Lijsten!$D$4)</f>
        <v>0</v>
      </c>
      <c r="Z39" s="36">
        <f>SUMIF(B39,"Sportkampen",Lijsten!$D$4)</f>
        <v>0</v>
      </c>
      <c r="AA39" s="36">
        <f>SUMIF(B39,"Lesgevers of Trainers",Lijsten!$D$4)</f>
        <v>0</v>
      </c>
      <c r="AB39" s="36">
        <f>SUMIF(B39,"Andere",Lijsten!$D$3)</f>
        <v>0</v>
      </c>
    </row>
    <row r="40" spans="1:28" x14ac:dyDescent="0.3">
      <c r="A40" s="56"/>
      <c r="B40" s="57" t="s">
        <v>31</v>
      </c>
      <c r="C40" s="61"/>
      <c r="D40" s="58"/>
      <c r="E40" s="57"/>
      <c r="F40" s="59">
        <v>0</v>
      </c>
      <c r="G40" s="60"/>
      <c r="H40" s="60"/>
      <c r="I40" s="22">
        <f t="shared" si="1"/>
        <v>0.42370000000000002</v>
      </c>
      <c r="J40" s="38">
        <f t="shared" si="2"/>
        <v>0</v>
      </c>
      <c r="K40" s="63">
        <f t="shared" si="3"/>
        <v>0</v>
      </c>
      <c r="L40" s="36">
        <f t="shared" si="4"/>
        <v>0</v>
      </c>
      <c r="M40" s="36">
        <f t="shared" si="5"/>
        <v>0</v>
      </c>
      <c r="N40" s="36">
        <f t="shared" si="6"/>
        <v>0</v>
      </c>
      <c r="O40" s="36">
        <f t="shared" si="7"/>
        <v>0</v>
      </c>
      <c r="P40" s="36">
        <f t="shared" si="8"/>
        <v>0</v>
      </c>
      <c r="Q40" s="36">
        <f t="shared" si="9"/>
        <v>0</v>
      </c>
      <c r="R40" s="36">
        <f t="shared" si="10"/>
        <v>0</v>
      </c>
      <c r="S40" s="36">
        <f t="shared" si="11"/>
        <v>0</v>
      </c>
      <c r="T40" s="36">
        <f t="shared" si="12"/>
        <v>0</v>
      </c>
      <c r="U40" s="36">
        <f t="shared" si="13"/>
        <v>0</v>
      </c>
      <c r="X40" s="36">
        <f>SUMIF(B40,"Scheidsrechter",Lijsten!$D$4)</f>
        <v>0.42370000000000002</v>
      </c>
      <c r="Y40" s="36">
        <f>SUMIF(B40,"Waarnemer",Lijsten!$D$4)</f>
        <v>0</v>
      </c>
      <c r="Z40" s="36">
        <f>SUMIF(B40,"Sportkampen",Lijsten!$D$4)</f>
        <v>0</v>
      </c>
      <c r="AA40" s="36">
        <f>SUMIF(B40,"Lesgevers of Trainers",Lijsten!$D$4)</f>
        <v>0</v>
      </c>
      <c r="AB40" s="36">
        <f>SUMIF(B40,"Andere",Lijsten!$D$3)</f>
        <v>0</v>
      </c>
    </row>
    <row r="41" spans="1:28" x14ac:dyDescent="0.3">
      <c r="A41" s="56"/>
      <c r="B41" s="57" t="s">
        <v>31</v>
      </c>
      <c r="C41" s="62"/>
      <c r="D41" s="62"/>
      <c r="E41" s="57"/>
      <c r="F41" s="59">
        <v>0</v>
      </c>
      <c r="G41" s="60"/>
      <c r="H41" s="60"/>
      <c r="I41" s="22">
        <f t="shared" si="1"/>
        <v>0.42370000000000002</v>
      </c>
      <c r="J41" s="38">
        <f t="shared" si="2"/>
        <v>0</v>
      </c>
      <c r="K41" s="63">
        <f t="shared" si="3"/>
        <v>0</v>
      </c>
      <c r="L41" s="36">
        <f t="shared" si="4"/>
        <v>0</v>
      </c>
      <c r="M41" s="36">
        <f t="shared" si="5"/>
        <v>0</v>
      </c>
      <c r="N41" s="36">
        <f t="shared" si="6"/>
        <v>0</v>
      </c>
      <c r="O41" s="36">
        <f t="shared" si="7"/>
        <v>0</v>
      </c>
      <c r="P41" s="36">
        <f t="shared" si="8"/>
        <v>0</v>
      </c>
      <c r="Q41" s="36">
        <f t="shared" si="9"/>
        <v>0</v>
      </c>
      <c r="R41" s="36">
        <f t="shared" si="10"/>
        <v>0</v>
      </c>
      <c r="S41" s="36">
        <f t="shared" si="11"/>
        <v>0</v>
      </c>
      <c r="T41" s="36">
        <f t="shared" si="12"/>
        <v>0</v>
      </c>
      <c r="U41" s="36">
        <f t="shared" si="13"/>
        <v>0</v>
      </c>
      <c r="X41" s="36">
        <f>SUMIF(B41,"Scheidsrechter",Lijsten!$D$4)</f>
        <v>0.42370000000000002</v>
      </c>
      <c r="Y41" s="36">
        <f>SUMIF(B41,"Waarnemer",Lijsten!$D$4)</f>
        <v>0</v>
      </c>
      <c r="Z41" s="36">
        <f>SUMIF(B41,"Sportkampen",Lijsten!$D$4)</f>
        <v>0</v>
      </c>
      <c r="AA41" s="36">
        <f>SUMIF(B41,"Lesgevers of Trainers",Lijsten!$D$4)</f>
        <v>0</v>
      </c>
      <c r="AB41" s="36">
        <f>SUMIF(B41,"Andere",Lijsten!$D$3)</f>
        <v>0</v>
      </c>
    </row>
  </sheetData>
  <sheetProtection algorithmName="SHA-512" hashValue="hCMWClgispJDDdCa01GxL2/BwgK68h2eTwlRiIdAwVUaw0qrPp/utSFyLHFVHBEcz/i1WUMoqSGp4U+9yY5Dtw==" saltValue="L1y2FfnFoxKMYo71b4V27A==" spinCount="100000" sheet="1" objects="1" scenarios="1"/>
  <protectedRanges>
    <protectedRange sqref="A10:F10 G10:H41 A11:D41" name="Gegevens"/>
    <protectedRange algorithmName="SHA-512" hashValue="xI2049zbCJKfu0GETLE+WWfaMLsBW2vj5OM2gfykE5ArHtGZzNNwvYhXICT9dXMNY495CaVpqHxD33ysI7J2Hg==" saltValue="qDhSGNSmhPxN24xf38BYJQ==" spinCount="100000" sqref="A10:K10" name="Titels"/>
  </protectedRanges>
  <mergeCells count="9">
    <mergeCell ref="B4:C4"/>
    <mergeCell ref="E4:F4"/>
    <mergeCell ref="B5:C5"/>
    <mergeCell ref="E5:F5"/>
    <mergeCell ref="A1:B1"/>
    <mergeCell ref="B2:C2"/>
    <mergeCell ref="E2:F2"/>
    <mergeCell ref="B3:C3"/>
    <mergeCell ref="E3:F3"/>
  </mergeCells>
  <conditionalFormatting sqref="B11:B41">
    <cfRule type="containsText" dxfId="8" priority="1" operator="containsText" text="Maak een keuze">
      <formula>NOT(ISERROR(SEARCH("Maak een keuze",B11)))</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Footer xml:space="preserve">&amp;CVlaamse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4EFD8C7-6163-4632-B24F-4EB1AB1CB66E}">
          <x14:formula1>
            <xm:f>Lijsten!$B$1:$B$6</xm:f>
          </x14:formula1>
          <xm:sqref>B11:B41</xm:sqref>
        </x14:dataValidation>
        <x14:dataValidation type="list" allowBlank="1" showInputMessage="1" showErrorMessage="1" xr:uid="{E27C35D1-2B11-4498-92E9-F8258A5840B1}">
          <x14:formula1>
            <xm:f>Lijsten!$D$1:$D$4</xm:f>
          </x14:formula1>
          <xm:sqref>I11:I41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2D0FF-B97A-489B-80C4-1783621C9836}">
  <sheetPr>
    <pageSetUpPr fitToPage="1"/>
  </sheetPr>
  <dimension ref="A1:AB41"/>
  <sheetViews>
    <sheetView view="pageBreakPreview" zoomScale="85" zoomScaleNormal="85" zoomScaleSheetLayoutView="85" zoomScalePageLayoutView="70" workbookViewId="0">
      <selection activeCell="A11" sqref="A11"/>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 min="12" max="13" width="12.33203125" style="36" customWidth="1"/>
    <col min="14" max="15" width="14" style="36" customWidth="1"/>
    <col min="16" max="21" width="12.33203125" style="36" customWidth="1"/>
    <col min="22" max="28" width="8.88671875" style="36"/>
  </cols>
  <sheetData>
    <row r="1" spans="1:28" ht="15" thickBot="1" x14ac:dyDescent="0.35">
      <c r="A1" s="113" t="s">
        <v>29</v>
      </c>
      <c r="B1" s="114"/>
      <c r="C1" s="17"/>
      <c r="D1" s="17"/>
      <c r="E1" s="17"/>
      <c r="F1" s="17"/>
      <c r="G1" s="17"/>
      <c r="H1" s="17"/>
      <c r="I1" s="11"/>
      <c r="J1" s="11"/>
      <c r="K1" s="12"/>
    </row>
    <row r="2" spans="1:28" ht="25.8" x14ac:dyDescent="0.5">
      <c r="A2" s="15"/>
      <c r="B2" s="115" t="str">
        <f>CONCATENATE('Personalia en overzicht'!D8," ",'Personalia en overzicht'!D9)</f>
        <v>naam voornaam</v>
      </c>
      <c r="C2" s="116"/>
      <c r="D2" s="40" t="s">
        <v>39</v>
      </c>
      <c r="E2" s="119" t="s">
        <v>19</v>
      </c>
      <c r="F2" s="120"/>
      <c r="G2" s="18" t="s">
        <v>71</v>
      </c>
      <c r="I2" s="73"/>
      <c r="J2" s="74"/>
      <c r="K2" s="74"/>
    </row>
    <row r="3" spans="1:28" x14ac:dyDescent="0.3">
      <c r="A3" s="1"/>
      <c r="B3" s="117" t="str">
        <f>'Personalia en overzicht'!D10</f>
        <v>Straat + nummer</v>
      </c>
      <c r="C3" s="118"/>
      <c r="D3" s="27" t="s">
        <v>38</v>
      </c>
      <c r="E3" s="109" t="str">
        <f>CONCATENATE(B$2,C$2,E$4,G$2)</f>
        <v>naam voornaam202405</v>
      </c>
      <c r="F3" s="110"/>
      <c r="G3" s="18"/>
      <c r="I3" s="75"/>
      <c r="J3" s="75"/>
      <c r="K3" s="76"/>
    </row>
    <row r="4" spans="1:28" x14ac:dyDescent="0.3">
      <c r="A4" s="1"/>
      <c r="B4" s="117" t="str">
        <f>CONCATENATE('Personalia en overzicht'!D11," ",'Personalia en overzicht'!D12)</f>
        <v>postcode gemeente</v>
      </c>
      <c r="C4" s="118"/>
      <c r="D4" s="27" t="s">
        <v>40</v>
      </c>
      <c r="E4" s="109">
        <f>'Personalia en overzicht'!D3</f>
        <v>2024</v>
      </c>
      <c r="F4" s="110"/>
      <c r="G4" s="18"/>
      <c r="I4" s="75"/>
      <c r="J4" s="75"/>
      <c r="K4" s="76"/>
    </row>
    <row r="5" spans="1:28" ht="15" thickBot="1" x14ac:dyDescent="0.35">
      <c r="A5" s="1"/>
      <c r="B5" s="111" t="str">
        <f>'Personalia en overzicht'!D14</f>
        <v>BEXX XXXX XXXX XXXX</v>
      </c>
      <c r="C5" s="112"/>
      <c r="D5" s="28" t="s">
        <v>48</v>
      </c>
      <c r="E5" s="107" t="str">
        <f>'Personalia en overzicht'!D16</f>
        <v>Verenigingswerker</v>
      </c>
      <c r="F5" s="108"/>
      <c r="G5" s="18"/>
      <c r="I5" s="75"/>
      <c r="J5" s="75"/>
      <c r="K5" s="76"/>
    </row>
    <row r="6" spans="1:28" x14ac:dyDescent="0.3">
      <c r="A6" s="1"/>
      <c r="G6" s="18"/>
      <c r="I6" s="75"/>
      <c r="J6" s="75"/>
      <c r="K6" s="76"/>
    </row>
    <row r="7" spans="1:28" ht="15" thickBot="1" x14ac:dyDescent="0.35">
      <c r="G7" s="18"/>
      <c r="H7" s="96" t="s">
        <v>85</v>
      </c>
      <c r="I7" s="122">
        <f>ROUND(M8,0)</f>
        <v>0</v>
      </c>
      <c r="J7" s="97"/>
      <c r="K7" s="76"/>
    </row>
    <row r="8" spans="1:28" ht="24" thickBot="1" x14ac:dyDescent="0.5">
      <c r="A8" s="1"/>
      <c r="E8" s="89" t="s">
        <v>80</v>
      </c>
      <c r="F8" s="85">
        <f>SUM(G11:H41)</f>
        <v>0</v>
      </c>
      <c r="G8" s="86"/>
      <c r="H8" s="87" t="s">
        <v>81</v>
      </c>
      <c r="I8" s="88">
        <f>I7*15</f>
        <v>0</v>
      </c>
      <c r="J8" s="77"/>
      <c r="K8" s="78"/>
      <c r="M8" s="121">
        <f>SUM(K11:K41)</f>
        <v>0</v>
      </c>
    </row>
    <row r="9" spans="1:28" ht="7.2" customHeight="1" thickBot="1" x14ac:dyDescent="0.35">
      <c r="A9" s="3"/>
      <c r="B9" s="4"/>
      <c r="C9" s="4"/>
      <c r="D9" s="4"/>
      <c r="E9" s="4"/>
      <c r="F9" s="4"/>
      <c r="G9" s="4"/>
      <c r="H9" s="4"/>
      <c r="I9" s="4"/>
      <c r="J9" s="4"/>
      <c r="K9" s="5"/>
    </row>
    <row r="10" spans="1:28" ht="62.4" customHeight="1" x14ac:dyDescent="0.3">
      <c r="A10" s="29" t="s">
        <v>0</v>
      </c>
      <c r="B10" s="31" t="s">
        <v>52</v>
      </c>
      <c r="C10" s="31" t="s">
        <v>36</v>
      </c>
      <c r="D10" s="31" t="s">
        <v>37</v>
      </c>
      <c r="E10" s="30" t="s">
        <v>1</v>
      </c>
      <c r="F10" s="31" t="s">
        <v>28</v>
      </c>
      <c r="G10" s="31" t="s">
        <v>49</v>
      </c>
      <c r="H10" s="31" t="s">
        <v>50</v>
      </c>
      <c r="I10" s="31" t="s">
        <v>35</v>
      </c>
      <c r="J10" s="31" t="s">
        <v>47</v>
      </c>
      <c r="K10" s="32" t="s">
        <v>55</v>
      </c>
      <c r="L10" s="37">
        <f>SUM(L11:L41)</f>
        <v>0</v>
      </c>
      <c r="M10" s="37">
        <f t="shared" ref="M10:U10" si="0">SUM(M11:M41)</f>
        <v>0</v>
      </c>
      <c r="N10" s="37">
        <f t="shared" si="0"/>
        <v>0</v>
      </c>
      <c r="O10" s="37">
        <f t="shared" si="0"/>
        <v>0</v>
      </c>
      <c r="P10" s="37">
        <f t="shared" si="0"/>
        <v>0</v>
      </c>
      <c r="Q10" s="37">
        <f t="shared" si="0"/>
        <v>0</v>
      </c>
      <c r="R10" s="37">
        <f t="shared" si="0"/>
        <v>0</v>
      </c>
      <c r="S10" s="37">
        <f t="shared" si="0"/>
        <v>0</v>
      </c>
      <c r="T10" s="37">
        <f t="shared" si="0"/>
        <v>0</v>
      </c>
      <c r="U10" s="37">
        <f t="shared" si="0"/>
        <v>0</v>
      </c>
    </row>
    <row r="11" spans="1:28" x14ac:dyDescent="0.3">
      <c r="A11" s="56"/>
      <c r="B11" s="57" t="s">
        <v>31</v>
      </c>
      <c r="C11" s="58"/>
      <c r="D11" s="58"/>
      <c r="E11" s="57"/>
      <c r="F11" s="59">
        <v>0</v>
      </c>
      <c r="G11" s="60"/>
      <c r="H11" s="60"/>
      <c r="I11" s="22">
        <f t="shared" ref="I11:I41" si="1">SUM(X11:AB11)</f>
        <v>0.42370000000000002</v>
      </c>
      <c r="J11" s="38">
        <f>(G11+H11)*I11</f>
        <v>0</v>
      </c>
      <c r="K11" s="63">
        <f>F11/15</f>
        <v>0</v>
      </c>
      <c r="L11" s="36">
        <f>SUMIF(B11,"Scheidsrechter",K11)</f>
        <v>0</v>
      </c>
      <c r="M11" s="36">
        <f>SUMIF(B11,"Scheidsrechter",J11)</f>
        <v>0</v>
      </c>
      <c r="N11" s="36">
        <f>SUMIF(B11,"Waarnemer",K11)</f>
        <v>0</v>
      </c>
      <c r="O11" s="36">
        <f>SUMIF(B11,"Waarnemer",J11)</f>
        <v>0</v>
      </c>
      <c r="P11" s="36">
        <f>SUMIF(B11,"Sportkampen",K11)</f>
        <v>0</v>
      </c>
      <c r="Q11" s="36">
        <f>SUMIF(B11,"Sportkampen",J11)</f>
        <v>0</v>
      </c>
      <c r="R11" s="36">
        <f>SUMIF(B11,"Lesgevers of trainers",K11)</f>
        <v>0</v>
      </c>
      <c r="S11" s="36">
        <f>SUMIF(B11,"Lesgevers of trainers",J11)</f>
        <v>0</v>
      </c>
      <c r="T11" s="36">
        <f>SUMIF(B11,"Andere",K11)</f>
        <v>0</v>
      </c>
      <c r="U11" s="36">
        <f>SUMIF(B11,"Andere",J11)</f>
        <v>0</v>
      </c>
      <c r="X11" s="36">
        <f>SUMIF(B11,"Scheidsrechter",Lijsten!$D$4)</f>
        <v>0.42370000000000002</v>
      </c>
      <c r="Y11" s="36">
        <f>SUMIF(B11,"Waarnemer",Lijsten!$D$4)</f>
        <v>0</v>
      </c>
      <c r="Z11" s="36">
        <f>SUMIF(B11,"Sportkampen",Lijsten!$D$4)</f>
        <v>0</v>
      </c>
      <c r="AA11" s="36">
        <f>SUMIF(B11,"Lesgevers of Trainers",Lijsten!$D$4)</f>
        <v>0</v>
      </c>
      <c r="AB11" s="36">
        <f>SUMIF(B11,"Andere",Lijsten!$D$3)</f>
        <v>0</v>
      </c>
    </row>
    <row r="12" spans="1:28" x14ac:dyDescent="0.3">
      <c r="A12" s="56"/>
      <c r="B12" s="57" t="s">
        <v>31</v>
      </c>
      <c r="C12" s="61"/>
      <c r="D12" s="58"/>
      <c r="E12" s="57"/>
      <c r="F12" s="59">
        <v>0</v>
      </c>
      <c r="G12" s="60"/>
      <c r="H12" s="60"/>
      <c r="I12" s="22">
        <f t="shared" si="1"/>
        <v>0.42370000000000002</v>
      </c>
      <c r="J12" s="38">
        <f t="shared" ref="J12:J41" si="2">(G12+H12)*I12</f>
        <v>0</v>
      </c>
      <c r="K12" s="63">
        <f t="shared" ref="K12:K41" si="3">F12/15</f>
        <v>0</v>
      </c>
      <c r="L12" s="36">
        <f t="shared" ref="L12:L41" si="4">SUMIF(B12,"Scheidsrechter",K12)</f>
        <v>0</v>
      </c>
      <c r="M12" s="36">
        <f t="shared" ref="M12:M41" si="5">SUMIF(B12,"Scheidsrechter",J12)</f>
        <v>0</v>
      </c>
      <c r="N12" s="36">
        <f t="shared" ref="N12:N41" si="6">SUMIF(B12,"Waarnemer",K12)</f>
        <v>0</v>
      </c>
      <c r="O12" s="36">
        <f t="shared" ref="O12:O41" si="7">SUMIF(B12,"Waarnemer",J12)</f>
        <v>0</v>
      </c>
      <c r="P12" s="36">
        <f t="shared" ref="P12:P41" si="8">SUMIF(B12,"Sportkampen",K12)</f>
        <v>0</v>
      </c>
      <c r="Q12" s="36">
        <f t="shared" ref="Q12:Q41" si="9">SUMIF(B12,"Sportkampen",J12)</f>
        <v>0</v>
      </c>
      <c r="R12" s="36">
        <f t="shared" ref="R12:R41" si="10">SUMIF(B12,"Lesgevers of trainers",K12)</f>
        <v>0</v>
      </c>
      <c r="S12" s="36">
        <f t="shared" ref="S12:S41" si="11">SUMIF(B12,"Lesgevers of trainers",J12)</f>
        <v>0</v>
      </c>
      <c r="T12" s="36">
        <f t="shared" ref="T12:T41" si="12">SUMIF(B12,"Andere",K12)</f>
        <v>0</v>
      </c>
      <c r="U12" s="36">
        <f t="shared" ref="U12:U41" si="13">SUMIF(B12,"Andere",J12)</f>
        <v>0</v>
      </c>
      <c r="X12" s="36">
        <f>SUMIF(B12,"Scheidsrechter",Lijsten!$D$4)</f>
        <v>0.42370000000000002</v>
      </c>
      <c r="Y12" s="36">
        <f>SUMIF(B12,"Waarnemer",Lijsten!$D$4)</f>
        <v>0</v>
      </c>
      <c r="Z12" s="36">
        <f>SUMIF(B12,"Sportkampen",Lijsten!$D$4)</f>
        <v>0</v>
      </c>
      <c r="AA12" s="36">
        <f>SUMIF(B12,"Lesgevers of Trainers",Lijsten!$D$4)</f>
        <v>0</v>
      </c>
      <c r="AB12" s="36">
        <f>SUMIF(B12,"Andere",Lijsten!$D$3)</f>
        <v>0</v>
      </c>
    </row>
    <row r="13" spans="1:28" x14ac:dyDescent="0.3">
      <c r="A13" s="56"/>
      <c r="B13" s="57" t="s">
        <v>31</v>
      </c>
      <c r="C13" s="61"/>
      <c r="D13" s="58"/>
      <c r="E13" s="57"/>
      <c r="F13" s="59">
        <v>0</v>
      </c>
      <c r="G13" s="60"/>
      <c r="H13" s="60"/>
      <c r="I13" s="22">
        <f t="shared" si="1"/>
        <v>0.42370000000000002</v>
      </c>
      <c r="J13" s="38">
        <f t="shared" si="2"/>
        <v>0</v>
      </c>
      <c r="K13" s="63">
        <f t="shared" si="3"/>
        <v>0</v>
      </c>
      <c r="L13" s="36">
        <f t="shared" si="4"/>
        <v>0</v>
      </c>
      <c r="M13" s="36">
        <f t="shared" si="5"/>
        <v>0</v>
      </c>
      <c r="N13" s="36">
        <f t="shared" si="6"/>
        <v>0</v>
      </c>
      <c r="O13" s="36">
        <f t="shared" si="7"/>
        <v>0</v>
      </c>
      <c r="P13" s="36">
        <f t="shared" si="8"/>
        <v>0</v>
      </c>
      <c r="Q13" s="36">
        <f t="shared" si="9"/>
        <v>0</v>
      </c>
      <c r="R13" s="36">
        <f t="shared" si="10"/>
        <v>0</v>
      </c>
      <c r="S13" s="36">
        <f t="shared" si="11"/>
        <v>0</v>
      </c>
      <c r="T13" s="36">
        <f t="shared" si="12"/>
        <v>0</v>
      </c>
      <c r="U13" s="36">
        <f t="shared" si="13"/>
        <v>0</v>
      </c>
      <c r="X13" s="36">
        <f>SUMIF(B13,"Scheidsrechter",Lijsten!$D$4)</f>
        <v>0.42370000000000002</v>
      </c>
      <c r="Y13" s="36">
        <f>SUMIF(B13,"Waarnemer",Lijsten!$D$4)</f>
        <v>0</v>
      </c>
      <c r="Z13" s="36">
        <f>SUMIF(B13,"Sportkampen",Lijsten!$D$4)</f>
        <v>0</v>
      </c>
      <c r="AA13" s="36">
        <f>SUMIF(B13,"Lesgevers of Trainers",Lijsten!$D$4)</f>
        <v>0</v>
      </c>
      <c r="AB13" s="36">
        <f>SUMIF(B13,"Andere",Lijsten!$D$3)</f>
        <v>0</v>
      </c>
    </row>
    <row r="14" spans="1:28" x14ac:dyDescent="0.3">
      <c r="A14" s="56"/>
      <c r="B14" s="57" t="s">
        <v>31</v>
      </c>
      <c r="C14" s="58"/>
      <c r="D14" s="58"/>
      <c r="E14" s="57"/>
      <c r="F14" s="59">
        <v>0</v>
      </c>
      <c r="G14" s="60"/>
      <c r="H14" s="60"/>
      <c r="I14" s="22">
        <f t="shared" si="1"/>
        <v>0.42370000000000002</v>
      </c>
      <c r="J14" s="38">
        <f t="shared" si="2"/>
        <v>0</v>
      </c>
      <c r="K14" s="63">
        <f t="shared" si="3"/>
        <v>0</v>
      </c>
      <c r="L14" s="36">
        <f t="shared" si="4"/>
        <v>0</v>
      </c>
      <c r="M14" s="36">
        <f t="shared" si="5"/>
        <v>0</v>
      </c>
      <c r="N14" s="36">
        <f t="shared" si="6"/>
        <v>0</v>
      </c>
      <c r="O14" s="36">
        <f t="shared" si="7"/>
        <v>0</v>
      </c>
      <c r="P14" s="36">
        <f t="shared" si="8"/>
        <v>0</v>
      </c>
      <c r="Q14" s="36">
        <f t="shared" si="9"/>
        <v>0</v>
      </c>
      <c r="R14" s="36">
        <f t="shared" si="10"/>
        <v>0</v>
      </c>
      <c r="S14" s="36">
        <f t="shared" si="11"/>
        <v>0</v>
      </c>
      <c r="T14" s="36">
        <f t="shared" si="12"/>
        <v>0</v>
      </c>
      <c r="U14" s="36">
        <f t="shared" si="13"/>
        <v>0</v>
      </c>
      <c r="X14" s="36">
        <f>SUMIF(B14,"Scheidsrechter",Lijsten!$D$4)</f>
        <v>0.42370000000000002</v>
      </c>
      <c r="Y14" s="36">
        <f>SUMIF(B14,"Waarnemer",Lijsten!$D$4)</f>
        <v>0</v>
      </c>
      <c r="Z14" s="36">
        <f>SUMIF(B14,"Sportkampen",Lijsten!$D$4)</f>
        <v>0</v>
      </c>
      <c r="AA14" s="36">
        <f>SUMIF(B14,"Lesgevers of Trainers",Lijsten!$D$4)</f>
        <v>0</v>
      </c>
      <c r="AB14" s="36">
        <f>SUMIF(B14,"Andere",Lijsten!$D$3)</f>
        <v>0</v>
      </c>
    </row>
    <row r="15" spans="1:28" x14ac:dyDescent="0.3">
      <c r="A15" s="56"/>
      <c r="B15" s="57" t="s">
        <v>31</v>
      </c>
      <c r="C15" s="61"/>
      <c r="D15" s="58"/>
      <c r="E15" s="57"/>
      <c r="F15" s="59">
        <v>0</v>
      </c>
      <c r="G15" s="60"/>
      <c r="H15" s="60"/>
      <c r="I15" s="22">
        <f t="shared" si="1"/>
        <v>0.42370000000000002</v>
      </c>
      <c r="J15" s="38">
        <f t="shared" si="2"/>
        <v>0</v>
      </c>
      <c r="K15" s="63">
        <f t="shared" si="3"/>
        <v>0</v>
      </c>
      <c r="L15" s="36">
        <f t="shared" si="4"/>
        <v>0</v>
      </c>
      <c r="M15" s="36">
        <f t="shared" si="5"/>
        <v>0</v>
      </c>
      <c r="N15" s="36">
        <f t="shared" si="6"/>
        <v>0</v>
      </c>
      <c r="O15" s="36">
        <f t="shared" si="7"/>
        <v>0</v>
      </c>
      <c r="P15" s="36">
        <f t="shared" si="8"/>
        <v>0</v>
      </c>
      <c r="Q15" s="36">
        <f t="shared" si="9"/>
        <v>0</v>
      </c>
      <c r="R15" s="36">
        <f t="shared" si="10"/>
        <v>0</v>
      </c>
      <c r="S15" s="36">
        <f t="shared" si="11"/>
        <v>0</v>
      </c>
      <c r="T15" s="36">
        <f t="shared" si="12"/>
        <v>0</v>
      </c>
      <c r="U15" s="36">
        <f t="shared" si="13"/>
        <v>0</v>
      </c>
      <c r="X15" s="36">
        <f>SUMIF(B15,"Scheidsrechter",Lijsten!$D$4)</f>
        <v>0.42370000000000002</v>
      </c>
      <c r="Y15" s="36">
        <f>SUMIF(B15,"Waarnemer",Lijsten!$D$4)</f>
        <v>0</v>
      </c>
      <c r="Z15" s="36">
        <f>SUMIF(B15,"Sportkampen",Lijsten!$D$4)</f>
        <v>0</v>
      </c>
      <c r="AA15" s="36">
        <f>SUMIF(B15,"Lesgevers of Trainers",Lijsten!$D$4)</f>
        <v>0</v>
      </c>
      <c r="AB15" s="36">
        <f>SUMIF(B15,"Andere",Lijsten!$D$3)</f>
        <v>0</v>
      </c>
    </row>
    <row r="16" spans="1:28" x14ac:dyDescent="0.3">
      <c r="A16" s="56"/>
      <c r="B16" s="57" t="s">
        <v>31</v>
      </c>
      <c r="C16" s="61"/>
      <c r="D16" s="58"/>
      <c r="E16" s="57"/>
      <c r="F16" s="59">
        <v>0</v>
      </c>
      <c r="G16" s="60"/>
      <c r="H16" s="60"/>
      <c r="I16" s="22">
        <f t="shared" si="1"/>
        <v>0.42370000000000002</v>
      </c>
      <c r="J16" s="38">
        <f t="shared" si="2"/>
        <v>0</v>
      </c>
      <c r="K16" s="63">
        <f t="shared" si="3"/>
        <v>0</v>
      </c>
      <c r="L16" s="36">
        <f t="shared" si="4"/>
        <v>0</v>
      </c>
      <c r="M16" s="36">
        <f t="shared" si="5"/>
        <v>0</v>
      </c>
      <c r="N16" s="36">
        <f t="shared" si="6"/>
        <v>0</v>
      </c>
      <c r="O16" s="36">
        <f t="shared" si="7"/>
        <v>0</v>
      </c>
      <c r="P16" s="36">
        <f t="shared" si="8"/>
        <v>0</v>
      </c>
      <c r="Q16" s="36">
        <f t="shared" si="9"/>
        <v>0</v>
      </c>
      <c r="R16" s="36">
        <f t="shared" si="10"/>
        <v>0</v>
      </c>
      <c r="S16" s="36">
        <f t="shared" si="11"/>
        <v>0</v>
      </c>
      <c r="T16" s="36">
        <f t="shared" si="12"/>
        <v>0</v>
      </c>
      <c r="U16" s="36">
        <f t="shared" si="13"/>
        <v>0</v>
      </c>
      <c r="X16" s="36">
        <f>SUMIF(B16,"Scheidsrechter",Lijsten!$D$4)</f>
        <v>0.42370000000000002</v>
      </c>
      <c r="Y16" s="36">
        <f>SUMIF(B16,"Waarnemer",Lijsten!$D$4)</f>
        <v>0</v>
      </c>
      <c r="Z16" s="36">
        <f>SUMIF(B16,"Sportkampen",Lijsten!$D$4)</f>
        <v>0</v>
      </c>
      <c r="AA16" s="36">
        <f>SUMIF(B16,"Lesgevers of Trainers",Lijsten!$D$4)</f>
        <v>0</v>
      </c>
      <c r="AB16" s="36">
        <f>SUMIF(B16,"Andere",Lijsten!$D$3)</f>
        <v>0</v>
      </c>
    </row>
    <row r="17" spans="1:28" x14ac:dyDescent="0.3">
      <c r="A17" s="56"/>
      <c r="B17" s="57" t="s">
        <v>31</v>
      </c>
      <c r="C17" s="61"/>
      <c r="D17" s="58"/>
      <c r="E17" s="57"/>
      <c r="F17" s="59">
        <v>0</v>
      </c>
      <c r="G17" s="60"/>
      <c r="H17" s="60"/>
      <c r="I17" s="22">
        <f t="shared" si="1"/>
        <v>0.42370000000000002</v>
      </c>
      <c r="J17" s="38">
        <f t="shared" si="2"/>
        <v>0</v>
      </c>
      <c r="K17" s="63">
        <f t="shared" si="3"/>
        <v>0</v>
      </c>
      <c r="L17" s="36">
        <f t="shared" si="4"/>
        <v>0</v>
      </c>
      <c r="M17" s="36">
        <f t="shared" si="5"/>
        <v>0</v>
      </c>
      <c r="N17" s="36">
        <f t="shared" si="6"/>
        <v>0</v>
      </c>
      <c r="O17" s="36">
        <f t="shared" si="7"/>
        <v>0</v>
      </c>
      <c r="P17" s="36">
        <f t="shared" si="8"/>
        <v>0</v>
      </c>
      <c r="Q17" s="36">
        <f t="shared" si="9"/>
        <v>0</v>
      </c>
      <c r="R17" s="36">
        <f t="shared" si="10"/>
        <v>0</v>
      </c>
      <c r="S17" s="36">
        <f t="shared" si="11"/>
        <v>0</v>
      </c>
      <c r="T17" s="36">
        <f t="shared" si="12"/>
        <v>0</v>
      </c>
      <c r="U17" s="36">
        <f t="shared" si="13"/>
        <v>0</v>
      </c>
      <c r="X17" s="36">
        <f>SUMIF(B17,"Scheidsrechter",Lijsten!$D$4)</f>
        <v>0.42370000000000002</v>
      </c>
      <c r="Y17" s="36">
        <f>SUMIF(B17,"Waarnemer",Lijsten!$D$4)</f>
        <v>0</v>
      </c>
      <c r="Z17" s="36">
        <f>SUMIF(B17,"Sportkampen",Lijsten!$D$4)</f>
        <v>0</v>
      </c>
      <c r="AA17" s="36">
        <f>SUMIF(B17,"Lesgevers of Trainers",Lijsten!$D$4)</f>
        <v>0</v>
      </c>
      <c r="AB17" s="36">
        <f>SUMIF(B17,"Andere",Lijsten!$D$3)</f>
        <v>0</v>
      </c>
    </row>
    <row r="18" spans="1:28" x14ac:dyDescent="0.3">
      <c r="A18" s="56"/>
      <c r="B18" s="57" t="s">
        <v>31</v>
      </c>
      <c r="C18" s="58"/>
      <c r="D18" s="58"/>
      <c r="E18" s="57"/>
      <c r="F18" s="59">
        <v>0</v>
      </c>
      <c r="G18" s="60"/>
      <c r="H18" s="60"/>
      <c r="I18" s="22">
        <f t="shared" si="1"/>
        <v>0.42370000000000002</v>
      </c>
      <c r="J18" s="38">
        <f t="shared" si="2"/>
        <v>0</v>
      </c>
      <c r="K18" s="63">
        <f t="shared" si="3"/>
        <v>0</v>
      </c>
      <c r="L18" s="36">
        <f t="shared" si="4"/>
        <v>0</v>
      </c>
      <c r="M18" s="36">
        <f t="shared" si="5"/>
        <v>0</v>
      </c>
      <c r="N18" s="36">
        <f t="shared" si="6"/>
        <v>0</v>
      </c>
      <c r="O18" s="36">
        <f t="shared" si="7"/>
        <v>0</v>
      </c>
      <c r="P18" s="36">
        <f t="shared" si="8"/>
        <v>0</v>
      </c>
      <c r="Q18" s="36">
        <f t="shared" si="9"/>
        <v>0</v>
      </c>
      <c r="R18" s="36">
        <f t="shared" si="10"/>
        <v>0</v>
      </c>
      <c r="S18" s="36">
        <f t="shared" si="11"/>
        <v>0</v>
      </c>
      <c r="T18" s="36">
        <f t="shared" si="12"/>
        <v>0</v>
      </c>
      <c r="U18" s="36">
        <f t="shared" si="13"/>
        <v>0</v>
      </c>
      <c r="X18" s="36">
        <f>SUMIF(B18,"Scheidsrechter",Lijsten!$D$4)</f>
        <v>0.42370000000000002</v>
      </c>
      <c r="Y18" s="36">
        <f>SUMIF(B18,"Waarnemer",Lijsten!$D$4)</f>
        <v>0</v>
      </c>
      <c r="Z18" s="36">
        <f>SUMIF(B18,"Sportkampen",Lijsten!$D$4)</f>
        <v>0</v>
      </c>
      <c r="AA18" s="36">
        <f>SUMIF(B18,"Lesgevers of Trainers",Lijsten!$D$4)</f>
        <v>0</v>
      </c>
      <c r="AB18" s="36">
        <f>SUMIF(B18,"Andere",Lijsten!$D$3)</f>
        <v>0</v>
      </c>
    </row>
    <row r="19" spans="1:28" x14ac:dyDescent="0.3">
      <c r="A19" s="56"/>
      <c r="B19" s="57" t="s">
        <v>31</v>
      </c>
      <c r="C19" s="61"/>
      <c r="D19" s="58"/>
      <c r="E19" s="57"/>
      <c r="F19" s="59">
        <v>0</v>
      </c>
      <c r="G19" s="60"/>
      <c r="H19" s="60"/>
      <c r="I19" s="22">
        <f t="shared" si="1"/>
        <v>0.42370000000000002</v>
      </c>
      <c r="J19" s="38">
        <f t="shared" si="2"/>
        <v>0</v>
      </c>
      <c r="K19" s="63">
        <f t="shared" si="3"/>
        <v>0</v>
      </c>
      <c r="L19" s="36">
        <f t="shared" si="4"/>
        <v>0</v>
      </c>
      <c r="M19" s="36">
        <f t="shared" si="5"/>
        <v>0</v>
      </c>
      <c r="N19" s="36">
        <f t="shared" si="6"/>
        <v>0</v>
      </c>
      <c r="O19" s="36">
        <f t="shared" si="7"/>
        <v>0</v>
      </c>
      <c r="P19" s="36">
        <f t="shared" si="8"/>
        <v>0</v>
      </c>
      <c r="Q19" s="36">
        <f t="shared" si="9"/>
        <v>0</v>
      </c>
      <c r="R19" s="36">
        <f t="shared" si="10"/>
        <v>0</v>
      </c>
      <c r="S19" s="36">
        <f t="shared" si="11"/>
        <v>0</v>
      </c>
      <c r="T19" s="36">
        <f t="shared" si="12"/>
        <v>0</v>
      </c>
      <c r="U19" s="36">
        <f t="shared" si="13"/>
        <v>0</v>
      </c>
      <c r="X19" s="36">
        <f>SUMIF(B19,"Scheidsrechter",Lijsten!$D$4)</f>
        <v>0.42370000000000002</v>
      </c>
      <c r="Y19" s="36">
        <f>SUMIF(B19,"Waarnemer",Lijsten!$D$4)</f>
        <v>0</v>
      </c>
      <c r="Z19" s="36">
        <f>SUMIF(B19,"Sportkampen",Lijsten!$D$4)</f>
        <v>0</v>
      </c>
      <c r="AA19" s="36">
        <f>SUMIF(B19,"Lesgevers of Trainers",Lijsten!$D$4)</f>
        <v>0</v>
      </c>
      <c r="AB19" s="36">
        <f>SUMIF(B19,"Andere",Lijsten!$D$3)</f>
        <v>0</v>
      </c>
    </row>
    <row r="20" spans="1:28" x14ac:dyDescent="0.3">
      <c r="A20" s="56"/>
      <c r="B20" s="57" t="s">
        <v>31</v>
      </c>
      <c r="C20" s="61"/>
      <c r="D20" s="58"/>
      <c r="E20" s="57"/>
      <c r="F20" s="59">
        <v>0</v>
      </c>
      <c r="G20" s="60"/>
      <c r="H20" s="60"/>
      <c r="I20" s="22">
        <f t="shared" si="1"/>
        <v>0.42370000000000002</v>
      </c>
      <c r="J20" s="38">
        <f t="shared" si="2"/>
        <v>0</v>
      </c>
      <c r="K20" s="63">
        <f t="shared" si="3"/>
        <v>0</v>
      </c>
      <c r="L20" s="36">
        <f t="shared" si="4"/>
        <v>0</v>
      </c>
      <c r="M20" s="36">
        <f t="shared" si="5"/>
        <v>0</v>
      </c>
      <c r="N20" s="36">
        <f t="shared" si="6"/>
        <v>0</v>
      </c>
      <c r="O20" s="36">
        <f t="shared" si="7"/>
        <v>0</v>
      </c>
      <c r="P20" s="36">
        <f t="shared" si="8"/>
        <v>0</v>
      </c>
      <c r="Q20" s="36">
        <f t="shared" si="9"/>
        <v>0</v>
      </c>
      <c r="R20" s="36">
        <f t="shared" si="10"/>
        <v>0</v>
      </c>
      <c r="S20" s="36">
        <f t="shared" si="11"/>
        <v>0</v>
      </c>
      <c r="T20" s="36">
        <f t="shared" si="12"/>
        <v>0</v>
      </c>
      <c r="U20" s="36">
        <f t="shared" si="13"/>
        <v>0</v>
      </c>
      <c r="X20" s="36">
        <f>SUMIF(B20,"Scheidsrechter",Lijsten!$D$4)</f>
        <v>0.42370000000000002</v>
      </c>
      <c r="Y20" s="36">
        <f>SUMIF(B20,"Waarnemer",Lijsten!$D$4)</f>
        <v>0</v>
      </c>
      <c r="Z20" s="36">
        <f>SUMIF(B20,"Sportkampen",Lijsten!$D$4)</f>
        <v>0</v>
      </c>
      <c r="AA20" s="36">
        <f>SUMIF(B20,"Lesgevers of Trainers",Lijsten!$D$4)</f>
        <v>0</v>
      </c>
      <c r="AB20" s="36">
        <f>SUMIF(B20,"Andere",Lijsten!$D$3)</f>
        <v>0</v>
      </c>
    </row>
    <row r="21" spans="1:28" x14ac:dyDescent="0.3">
      <c r="A21" s="56"/>
      <c r="B21" s="57" t="s">
        <v>31</v>
      </c>
      <c r="C21" s="61"/>
      <c r="D21" s="58"/>
      <c r="E21" s="57"/>
      <c r="F21" s="59">
        <v>0</v>
      </c>
      <c r="G21" s="60"/>
      <c r="H21" s="60"/>
      <c r="I21" s="22">
        <f t="shared" si="1"/>
        <v>0.42370000000000002</v>
      </c>
      <c r="J21" s="38">
        <f t="shared" si="2"/>
        <v>0</v>
      </c>
      <c r="K21" s="63">
        <f t="shared" si="3"/>
        <v>0</v>
      </c>
      <c r="L21" s="36">
        <f t="shared" si="4"/>
        <v>0</v>
      </c>
      <c r="M21" s="36">
        <f t="shared" si="5"/>
        <v>0</v>
      </c>
      <c r="N21" s="36">
        <f t="shared" si="6"/>
        <v>0</v>
      </c>
      <c r="O21" s="36">
        <f t="shared" si="7"/>
        <v>0</v>
      </c>
      <c r="P21" s="36">
        <f t="shared" si="8"/>
        <v>0</v>
      </c>
      <c r="Q21" s="36">
        <f t="shared" si="9"/>
        <v>0</v>
      </c>
      <c r="R21" s="36">
        <f t="shared" si="10"/>
        <v>0</v>
      </c>
      <c r="S21" s="36">
        <f t="shared" si="11"/>
        <v>0</v>
      </c>
      <c r="T21" s="36">
        <f t="shared" si="12"/>
        <v>0</v>
      </c>
      <c r="U21" s="36">
        <f t="shared" si="13"/>
        <v>0</v>
      </c>
      <c r="X21" s="36">
        <f>SUMIF(B21,"Scheidsrechter",Lijsten!$D$4)</f>
        <v>0.42370000000000002</v>
      </c>
      <c r="Y21" s="36">
        <f>SUMIF(B21,"Waarnemer",Lijsten!$D$4)</f>
        <v>0</v>
      </c>
      <c r="Z21" s="36">
        <f>SUMIF(B21,"Sportkampen",Lijsten!$D$4)</f>
        <v>0</v>
      </c>
      <c r="AA21" s="36">
        <f>SUMIF(B21,"Lesgevers of Trainers",Lijsten!$D$4)</f>
        <v>0</v>
      </c>
      <c r="AB21" s="36">
        <f>SUMIF(B21,"Andere",Lijsten!$D$3)</f>
        <v>0</v>
      </c>
    </row>
    <row r="22" spans="1:28" x14ac:dyDescent="0.3">
      <c r="A22" s="56"/>
      <c r="B22" s="57" t="s">
        <v>31</v>
      </c>
      <c r="C22" s="61"/>
      <c r="D22" s="58"/>
      <c r="E22" s="57"/>
      <c r="F22" s="59">
        <v>0</v>
      </c>
      <c r="G22" s="60"/>
      <c r="H22" s="60"/>
      <c r="I22" s="22">
        <f t="shared" si="1"/>
        <v>0.42370000000000002</v>
      </c>
      <c r="J22" s="38">
        <f t="shared" si="2"/>
        <v>0</v>
      </c>
      <c r="K22" s="63">
        <f t="shared" si="3"/>
        <v>0</v>
      </c>
      <c r="L22" s="36">
        <f t="shared" si="4"/>
        <v>0</v>
      </c>
      <c r="M22" s="36">
        <f t="shared" si="5"/>
        <v>0</v>
      </c>
      <c r="N22" s="36">
        <f t="shared" si="6"/>
        <v>0</v>
      </c>
      <c r="O22" s="36">
        <f t="shared" si="7"/>
        <v>0</v>
      </c>
      <c r="P22" s="36">
        <f t="shared" si="8"/>
        <v>0</v>
      </c>
      <c r="Q22" s="36">
        <f t="shared" si="9"/>
        <v>0</v>
      </c>
      <c r="R22" s="36">
        <f t="shared" si="10"/>
        <v>0</v>
      </c>
      <c r="S22" s="36">
        <f t="shared" si="11"/>
        <v>0</v>
      </c>
      <c r="T22" s="36">
        <f t="shared" si="12"/>
        <v>0</v>
      </c>
      <c r="U22" s="36">
        <f t="shared" si="13"/>
        <v>0</v>
      </c>
      <c r="X22" s="36">
        <f>SUMIF(B22,"Scheidsrechter",Lijsten!$D$4)</f>
        <v>0.42370000000000002</v>
      </c>
      <c r="Y22" s="36">
        <f>SUMIF(B22,"Waarnemer",Lijsten!$D$4)</f>
        <v>0</v>
      </c>
      <c r="Z22" s="36">
        <f>SUMIF(B22,"Sportkampen",Lijsten!$D$4)</f>
        <v>0</v>
      </c>
      <c r="AA22" s="36">
        <f>SUMIF(B22,"Lesgevers of Trainers",Lijsten!$D$4)</f>
        <v>0</v>
      </c>
      <c r="AB22" s="36">
        <f>SUMIF(B22,"Andere",Lijsten!$D$3)</f>
        <v>0</v>
      </c>
    </row>
    <row r="23" spans="1:28" x14ac:dyDescent="0.3">
      <c r="A23" s="56"/>
      <c r="B23" s="57" t="s">
        <v>31</v>
      </c>
      <c r="C23" s="61"/>
      <c r="D23" s="58"/>
      <c r="E23" s="57"/>
      <c r="F23" s="59">
        <v>0</v>
      </c>
      <c r="G23" s="60"/>
      <c r="H23" s="60"/>
      <c r="I23" s="22">
        <f t="shared" si="1"/>
        <v>0.42370000000000002</v>
      </c>
      <c r="J23" s="38">
        <f t="shared" si="2"/>
        <v>0</v>
      </c>
      <c r="K23" s="63">
        <f t="shared" si="3"/>
        <v>0</v>
      </c>
      <c r="L23" s="36">
        <f t="shared" si="4"/>
        <v>0</v>
      </c>
      <c r="M23" s="36">
        <f t="shared" si="5"/>
        <v>0</v>
      </c>
      <c r="N23" s="36">
        <f t="shared" si="6"/>
        <v>0</v>
      </c>
      <c r="O23" s="36">
        <f t="shared" si="7"/>
        <v>0</v>
      </c>
      <c r="P23" s="36">
        <f t="shared" si="8"/>
        <v>0</v>
      </c>
      <c r="Q23" s="36">
        <f t="shared" si="9"/>
        <v>0</v>
      </c>
      <c r="R23" s="36">
        <f t="shared" si="10"/>
        <v>0</v>
      </c>
      <c r="S23" s="36">
        <f t="shared" si="11"/>
        <v>0</v>
      </c>
      <c r="T23" s="36">
        <f t="shared" si="12"/>
        <v>0</v>
      </c>
      <c r="U23" s="36">
        <f t="shared" si="13"/>
        <v>0</v>
      </c>
      <c r="X23" s="36">
        <f>SUMIF(B23,"Scheidsrechter",Lijsten!$D$4)</f>
        <v>0.42370000000000002</v>
      </c>
      <c r="Y23" s="36">
        <f>SUMIF(B23,"Waarnemer",Lijsten!$D$4)</f>
        <v>0</v>
      </c>
      <c r="Z23" s="36">
        <f>SUMIF(B23,"Sportkampen",Lijsten!$D$4)</f>
        <v>0</v>
      </c>
      <c r="AA23" s="36">
        <f>SUMIF(B23,"Lesgevers of Trainers",Lijsten!$D$4)</f>
        <v>0</v>
      </c>
      <c r="AB23" s="36">
        <f>SUMIF(B23,"Andere",Lijsten!$D$3)</f>
        <v>0</v>
      </c>
    </row>
    <row r="24" spans="1:28" x14ac:dyDescent="0.3">
      <c r="A24" s="56"/>
      <c r="B24" s="57" t="s">
        <v>31</v>
      </c>
      <c r="C24" s="61"/>
      <c r="D24" s="58"/>
      <c r="E24" s="57"/>
      <c r="F24" s="59">
        <v>0</v>
      </c>
      <c r="G24" s="60"/>
      <c r="H24" s="60"/>
      <c r="I24" s="22">
        <f t="shared" si="1"/>
        <v>0.42370000000000002</v>
      </c>
      <c r="J24" s="38">
        <f t="shared" si="2"/>
        <v>0</v>
      </c>
      <c r="K24" s="63">
        <f t="shared" si="3"/>
        <v>0</v>
      </c>
      <c r="L24" s="36">
        <f t="shared" si="4"/>
        <v>0</v>
      </c>
      <c r="M24" s="36">
        <f t="shared" si="5"/>
        <v>0</v>
      </c>
      <c r="N24" s="36">
        <f t="shared" si="6"/>
        <v>0</v>
      </c>
      <c r="O24" s="36">
        <f t="shared" si="7"/>
        <v>0</v>
      </c>
      <c r="P24" s="36">
        <f t="shared" si="8"/>
        <v>0</v>
      </c>
      <c r="Q24" s="36">
        <f t="shared" si="9"/>
        <v>0</v>
      </c>
      <c r="R24" s="36">
        <f t="shared" si="10"/>
        <v>0</v>
      </c>
      <c r="S24" s="36">
        <f t="shared" si="11"/>
        <v>0</v>
      </c>
      <c r="T24" s="36">
        <f t="shared" si="12"/>
        <v>0</v>
      </c>
      <c r="U24" s="36">
        <f t="shared" si="13"/>
        <v>0</v>
      </c>
      <c r="X24" s="36">
        <f>SUMIF(B24,"Scheidsrechter",Lijsten!$D$4)</f>
        <v>0.42370000000000002</v>
      </c>
      <c r="Y24" s="36">
        <f>SUMIF(B24,"Waarnemer",Lijsten!$D$4)</f>
        <v>0</v>
      </c>
      <c r="Z24" s="36">
        <f>SUMIF(B24,"Sportkampen",Lijsten!$D$4)</f>
        <v>0</v>
      </c>
      <c r="AA24" s="36">
        <f>SUMIF(B24,"Lesgevers of Trainers",Lijsten!$D$4)</f>
        <v>0</v>
      </c>
      <c r="AB24" s="36">
        <f>SUMIF(B24,"Andere",Lijsten!$D$3)</f>
        <v>0</v>
      </c>
    </row>
    <row r="25" spans="1:28" x14ac:dyDescent="0.3">
      <c r="A25" s="56"/>
      <c r="B25" s="57" t="s">
        <v>31</v>
      </c>
      <c r="C25" s="61"/>
      <c r="D25" s="58"/>
      <c r="E25" s="57"/>
      <c r="F25" s="59">
        <v>0</v>
      </c>
      <c r="G25" s="60"/>
      <c r="H25" s="60"/>
      <c r="I25" s="22">
        <f t="shared" si="1"/>
        <v>0.42370000000000002</v>
      </c>
      <c r="J25" s="38">
        <f t="shared" si="2"/>
        <v>0</v>
      </c>
      <c r="K25" s="63">
        <f t="shared" si="3"/>
        <v>0</v>
      </c>
      <c r="L25" s="36">
        <f t="shared" si="4"/>
        <v>0</v>
      </c>
      <c r="M25" s="36">
        <f t="shared" si="5"/>
        <v>0</v>
      </c>
      <c r="N25" s="36">
        <f t="shared" si="6"/>
        <v>0</v>
      </c>
      <c r="O25" s="36">
        <f t="shared" si="7"/>
        <v>0</v>
      </c>
      <c r="P25" s="36">
        <f t="shared" si="8"/>
        <v>0</v>
      </c>
      <c r="Q25" s="36">
        <f t="shared" si="9"/>
        <v>0</v>
      </c>
      <c r="R25" s="36">
        <f t="shared" si="10"/>
        <v>0</v>
      </c>
      <c r="S25" s="36">
        <f t="shared" si="11"/>
        <v>0</v>
      </c>
      <c r="T25" s="36">
        <f t="shared" si="12"/>
        <v>0</v>
      </c>
      <c r="U25" s="36">
        <f t="shared" si="13"/>
        <v>0</v>
      </c>
      <c r="X25" s="36">
        <f>SUMIF(B25,"Scheidsrechter",Lijsten!$D$4)</f>
        <v>0.42370000000000002</v>
      </c>
      <c r="Y25" s="36">
        <f>SUMIF(B25,"Waarnemer",Lijsten!$D$4)</f>
        <v>0</v>
      </c>
      <c r="Z25" s="36">
        <f>SUMIF(B25,"Sportkampen",Lijsten!$D$4)</f>
        <v>0</v>
      </c>
      <c r="AA25" s="36">
        <f>SUMIF(B25,"Lesgevers of Trainers",Lijsten!$D$4)</f>
        <v>0</v>
      </c>
      <c r="AB25" s="36">
        <f>SUMIF(B25,"Andere",Lijsten!$D$3)</f>
        <v>0</v>
      </c>
    </row>
    <row r="26" spans="1:28" x14ac:dyDescent="0.3">
      <c r="A26" s="56"/>
      <c r="B26" s="57" t="s">
        <v>31</v>
      </c>
      <c r="C26" s="58"/>
      <c r="D26" s="58"/>
      <c r="E26" s="57"/>
      <c r="F26" s="59">
        <v>0</v>
      </c>
      <c r="G26" s="60"/>
      <c r="H26" s="60"/>
      <c r="I26" s="22">
        <f t="shared" si="1"/>
        <v>0.42370000000000002</v>
      </c>
      <c r="J26" s="38">
        <f t="shared" si="2"/>
        <v>0</v>
      </c>
      <c r="K26" s="63">
        <f t="shared" si="3"/>
        <v>0</v>
      </c>
      <c r="L26" s="36">
        <f t="shared" si="4"/>
        <v>0</v>
      </c>
      <c r="M26" s="36">
        <f t="shared" si="5"/>
        <v>0</v>
      </c>
      <c r="N26" s="36">
        <f t="shared" si="6"/>
        <v>0</v>
      </c>
      <c r="O26" s="36">
        <f t="shared" si="7"/>
        <v>0</v>
      </c>
      <c r="P26" s="36">
        <f t="shared" si="8"/>
        <v>0</v>
      </c>
      <c r="Q26" s="36">
        <f t="shared" si="9"/>
        <v>0</v>
      </c>
      <c r="R26" s="36">
        <f t="shared" si="10"/>
        <v>0</v>
      </c>
      <c r="S26" s="36">
        <f t="shared" si="11"/>
        <v>0</v>
      </c>
      <c r="T26" s="36">
        <f t="shared" si="12"/>
        <v>0</v>
      </c>
      <c r="U26" s="36">
        <f t="shared" si="13"/>
        <v>0</v>
      </c>
      <c r="X26" s="36">
        <f>SUMIF(B26,"Scheidsrechter",Lijsten!$D$4)</f>
        <v>0.42370000000000002</v>
      </c>
      <c r="Y26" s="36">
        <f>SUMIF(B26,"Waarnemer",Lijsten!$D$4)</f>
        <v>0</v>
      </c>
      <c r="Z26" s="36">
        <f>SUMIF(B26,"Sportkampen",Lijsten!$D$4)</f>
        <v>0</v>
      </c>
      <c r="AA26" s="36">
        <f>SUMIF(B26,"Lesgevers of Trainers",Lijsten!$D$4)</f>
        <v>0</v>
      </c>
      <c r="AB26" s="36">
        <f>SUMIF(B26,"Andere",Lijsten!$D$3)</f>
        <v>0</v>
      </c>
    </row>
    <row r="27" spans="1:28" x14ac:dyDescent="0.3">
      <c r="A27" s="56"/>
      <c r="B27" s="57" t="s">
        <v>31</v>
      </c>
      <c r="C27" s="61"/>
      <c r="D27" s="58"/>
      <c r="E27" s="57"/>
      <c r="F27" s="59">
        <v>0</v>
      </c>
      <c r="G27" s="60"/>
      <c r="H27" s="60"/>
      <c r="I27" s="22">
        <f t="shared" si="1"/>
        <v>0.42370000000000002</v>
      </c>
      <c r="J27" s="38">
        <f t="shared" si="2"/>
        <v>0</v>
      </c>
      <c r="K27" s="63">
        <f t="shared" si="3"/>
        <v>0</v>
      </c>
      <c r="L27" s="36">
        <f t="shared" si="4"/>
        <v>0</v>
      </c>
      <c r="M27" s="36">
        <f t="shared" si="5"/>
        <v>0</v>
      </c>
      <c r="N27" s="36">
        <f t="shared" si="6"/>
        <v>0</v>
      </c>
      <c r="O27" s="36">
        <f t="shared" si="7"/>
        <v>0</v>
      </c>
      <c r="P27" s="36">
        <f t="shared" si="8"/>
        <v>0</v>
      </c>
      <c r="Q27" s="36">
        <f t="shared" si="9"/>
        <v>0</v>
      </c>
      <c r="R27" s="36">
        <f t="shared" si="10"/>
        <v>0</v>
      </c>
      <c r="S27" s="36">
        <f t="shared" si="11"/>
        <v>0</v>
      </c>
      <c r="T27" s="36">
        <f t="shared" si="12"/>
        <v>0</v>
      </c>
      <c r="U27" s="36">
        <f t="shared" si="13"/>
        <v>0</v>
      </c>
      <c r="X27" s="36">
        <f>SUMIF(B27,"Scheidsrechter",Lijsten!$D$4)</f>
        <v>0.42370000000000002</v>
      </c>
      <c r="Y27" s="36">
        <f>SUMIF(B27,"Waarnemer",Lijsten!$D$4)</f>
        <v>0</v>
      </c>
      <c r="Z27" s="36">
        <f>SUMIF(B27,"Sportkampen",Lijsten!$D$4)</f>
        <v>0</v>
      </c>
      <c r="AA27" s="36">
        <f>SUMIF(B27,"Lesgevers of Trainers",Lijsten!$D$4)</f>
        <v>0</v>
      </c>
      <c r="AB27" s="36">
        <f>SUMIF(B27,"Andere",Lijsten!$D$3)</f>
        <v>0</v>
      </c>
    </row>
    <row r="28" spans="1:28" x14ac:dyDescent="0.3">
      <c r="A28" s="56"/>
      <c r="B28" s="57" t="s">
        <v>31</v>
      </c>
      <c r="C28" s="61"/>
      <c r="D28" s="58"/>
      <c r="E28" s="57"/>
      <c r="F28" s="59">
        <v>0</v>
      </c>
      <c r="G28" s="60"/>
      <c r="H28" s="60"/>
      <c r="I28" s="22">
        <f t="shared" si="1"/>
        <v>0.42370000000000002</v>
      </c>
      <c r="J28" s="38">
        <f t="shared" si="2"/>
        <v>0</v>
      </c>
      <c r="K28" s="63">
        <f t="shared" si="3"/>
        <v>0</v>
      </c>
      <c r="L28" s="36">
        <f t="shared" si="4"/>
        <v>0</v>
      </c>
      <c r="M28" s="36">
        <f t="shared" si="5"/>
        <v>0</v>
      </c>
      <c r="N28" s="36">
        <f t="shared" si="6"/>
        <v>0</v>
      </c>
      <c r="O28" s="36">
        <f t="shared" si="7"/>
        <v>0</v>
      </c>
      <c r="P28" s="36">
        <f t="shared" si="8"/>
        <v>0</v>
      </c>
      <c r="Q28" s="36">
        <f t="shared" si="9"/>
        <v>0</v>
      </c>
      <c r="R28" s="36">
        <f t="shared" si="10"/>
        <v>0</v>
      </c>
      <c r="S28" s="36">
        <f t="shared" si="11"/>
        <v>0</v>
      </c>
      <c r="T28" s="36">
        <f t="shared" si="12"/>
        <v>0</v>
      </c>
      <c r="U28" s="36">
        <f t="shared" si="13"/>
        <v>0</v>
      </c>
      <c r="X28" s="36">
        <f>SUMIF(B28,"Scheidsrechter",Lijsten!$D$4)</f>
        <v>0.42370000000000002</v>
      </c>
      <c r="Y28" s="36">
        <f>SUMIF(B28,"Waarnemer",Lijsten!$D$4)</f>
        <v>0</v>
      </c>
      <c r="Z28" s="36">
        <f>SUMIF(B28,"Sportkampen",Lijsten!$D$4)</f>
        <v>0</v>
      </c>
      <c r="AA28" s="36">
        <f>SUMIF(B28,"Lesgevers of Trainers",Lijsten!$D$4)</f>
        <v>0</v>
      </c>
      <c r="AB28" s="36">
        <f>SUMIF(B28,"Andere",Lijsten!$D$3)</f>
        <v>0</v>
      </c>
    </row>
    <row r="29" spans="1:28" ht="13.8" customHeight="1" x14ac:dyDescent="0.3">
      <c r="A29" s="56"/>
      <c r="B29" s="57" t="s">
        <v>31</v>
      </c>
      <c r="C29" s="61"/>
      <c r="D29" s="58"/>
      <c r="E29" s="57"/>
      <c r="F29" s="59">
        <v>0</v>
      </c>
      <c r="G29" s="60"/>
      <c r="H29" s="60"/>
      <c r="I29" s="22">
        <f t="shared" si="1"/>
        <v>0.42370000000000002</v>
      </c>
      <c r="J29" s="38">
        <f t="shared" si="2"/>
        <v>0</v>
      </c>
      <c r="K29" s="63">
        <f t="shared" si="3"/>
        <v>0</v>
      </c>
      <c r="L29" s="36">
        <f t="shared" si="4"/>
        <v>0</v>
      </c>
      <c r="M29" s="36">
        <f t="shared" si="5"/>
        <v>0</v>
      </c>
      <c r="N29" s="36">
        <f t="shared" si="6"/>
        <v>0</v>
      </c>
      <c r="O29" s="36">
        <f t="shared" si="7"/>
        <v>0</v>
      </c>
      <c r="P29" s="36">
        <f t="shared" si="8"/>
        <v>0</v>
      </c>
      <c r="Q29" s="36">
        <f t="shared" si="9"/>
        <v>0</v>
      </c>
      <c r="R29" s="36">
        <f t="shared" si="10"/>
        <v>0</v>
      </c>
      <c r="S29" s="36">
        <f t="shared" si="11"/>
        <v>0</v>
      </c>
      <c r="T29" s="36">
        <f t="shared" si="12"/>
        <v>0</v>
      </c>
      <c r="U29" s="36">
        <f t="shared" si="13"/>
        <v>0</v>
      </c>
      <c r="X29" s="36">
        <f>SUMIF(B29,"Scheidsrechter",Lijsten!$D$4)</f>
        <v>0.42370000000000002</v>
      </c>
      <c r="Y29" s="36">
        <f>SUMIF(B29,"Waarnemer",Lijsten!$D$4)</f>
        <v>0</v>
      </c>
      <c r="Z29" s="36">
        <f>SUMIF(B29,"Sportkampen",Lijsten!$D$4)</f>
        <v>0</v>
      </c>
      <c r="AA29" s="36">
        <f>SUMIF(B29,"Lesgevers of Trainers",Lijsten!$D$4)</f>
        <v>0</v>
      </c>
      <c r="AB29" s="36">
        <f>SUMIF(B29,"Andere",Lijsten!$D$3)</f>
        <v>0</v>
      </c>
    </row>
    <row r="30" spans="1:28" x14ac:dyDescent="0.3">
      <c r="A30" s="56"/>
      <c r="B30" s="57" t="s">
        <v>31</v>
      </c>
      <c r="C30" s="58"/>
      <c r="D30" s="58"/>
      <c r="E30" s="57"/>
      <c r="F30" s="59">
        <v>0</v>
      </c>
      <c r="G30" s="60"/>
      <c r="H30" s="60"/>
      <c r="I30" s="22">
        <f t="shared" si="1"/>
        <v>0.42370000000000002</v>
      </c>
      <c r="J30" s="38">
        <f t="shared" si="2"/>
        <v>0</v>
      </c>
      <c r="K30" s="63">
        <f t="shared" si="3"/>
        <v>0</v>
      </c>
      <c r="L30" s="36">
        <f t="shared" si="4"/>
        <v>0</v>
      </c>
      <c r="M30" s="36">
        <f t="shared" si="5"/>
        <v>0</v>
      </c>
      <c r="N30" s="36">
        <f t="shared" si="6"/>
        <v>0</v>
      </c>
      <c r="O30" s="36">
        <f t="shared" si="7"/>
        <v>0</v>
      </c>
      <c r="P30" s="36">
        <f t="shared" si="8"/>
        <v>0</v>
      </c>
      <c r="Q30" s="36">
        <f t="shared" si="9"/>
        <v>0</v>
      </c>
      <c r="R30" s="36">
        <f t="shared" si="10"/>
        <v>0</v>
      </c>
      <c r="S30" s="36">
        <f t="shared" si="11"/>
        <v>0</v>
      </c>
      <c r="T30" s="36">
        <f t="shared" si="12"/>
        <v>0</v>
      </c>
      <c r="U30" s="36">
        <f t="shared" si="13"/>
        <v>0</v>
      </c>
      <c r="X30" s="36">
        <f>SUMIF(B30,"Scheidsrechter",Lijsten!$D$4)</f>
        <v>0.42370000000000002</v>
      </c>
      <c r="Y30" s="36">
        <f>SUMIF(B30,"Waarnemer",Lijsten!$D$4)</f>
        <v>0</v>
      </c>
      <c r="Z30" s="36">
        <f>SUMIF(B30,"Sportkampen",Lijsten!$D$4)</f>
        <v>0</v>
      </c>
      <c r="AA30" s="36">
        <f>SUMIF(B30,"Lesgevers of Trainers",Lijsten!$D$4)</f>
        <v>0</v>
      </c>
      <c r="AB30" s="36">
        <f>SUMIF(B30,"Andere",Lijsten!$D$3)</f>
        <v>0</v>
      </c>
    </row>
    <row r="31" spans="1:28" x14ac:dyDescent="0.3">
      <c r="A31" s="56"/>
      <c r="B31" s="57" t="s">
        <v>31</v>
      </c>
      <c r="C31" s="61"/>
      <c r="D31" s="58"/>
      <c r="E31" s="57"/>
      <c r="F31" s="59">
        <v>0</v>
      </c>
      <c r="G31" s="60"/>
      <c r="H31" s="60"/>
      <c r="I31" s="22">
        <f t="shared" si="1"/>
        <v>0.42370000000000002</v>
      </c>
      <c r="J31" s="38">
        <f t="shared" si="2"/>
        <v>0</v>
      </c>
      <c r="K31" s="63">
        <f t="shared" si="3"/>
        <v>0</v>
      </c>
      <c r="L31" s="36">
        <f t="shared" si="4"/>
        <v>0</v>
      </c>
      <c r="M31" s="36">
        <f t="shared" si="5"/>
        <v>0</v>
      </c>
      <c r="N31" s="36">
        <f t="shared" si="6"/>
        <v>0</v>
      </c>
      <c r="O31" s="36">
        <f t="shared" si="7"/>
        <v>0</v>
      </c>
      <c r="P31" s="36">
        <f t="shared" si="8"/>
        <v>0</v>
      </c>
      <c r="Q31" s="36">
        <f t="shared" si="9"/>
        <v>0</v>
      </c>
      <c r="R31" s="36">
        <f t="shared" si="10"/>
        <v>0</v>
      </c>
      <c r="S31" s="36">
        <f t="shared" si="11"/>
        <v>0</v>
      </c>
      <c r="T31" s="36">
        <f t="shared" si="12"/>
        <v>0</v>
      </c>
      <c r="U31" s="36">
        <f t="shared" si="13"/>
        <v>0</v>
      </c>
      <c r="X31" s="36">
        <f>SUMIF(B31,"Scheidsrechter",Lijsten!$D$4)</f>
        <v>0.42370000000000002</v>
      </c>
      <c r="Y31" s="36">
        <f>SUMIF(B31,"Waarnemer",Lijsten!$D$4)</f>
        <v>0</v>
      </c>
      <c r="Z31" s="36">
        <f>SUMIF(B31,"Sportkampen",Lijsten!$D$4)</f>
        <v>0</v>
      </c>
      <c r="AA31" s="36">
        <f>SUMIF(B31,"Lesgevers of Trainers",Lijsten!$D$4)</f>
        <v>0</v>
      </c>
      <c r="AB31" s="36">
        <f>SUMIF(B31,"Andere",Lijsten!$D$3)</f>
        <v>0</v>
      </c>
    </row>
    <row r="32" spans="1:28" x14ac:dyDescent="0.3">
      <c r="A32" s="56"/>
      <c r="B32" s="57" t="s">
        <v>31</v>
      </c>
      <c r="C32" s="61"/>
      <c r="D32" s="58"/>
      <c r="E32" s="57"/>
      <c r="F32" s="59">
        <v>0</v>
      </c>
      <c r="G32" s="60"/>
      <c r="H32" s="60"/>
      <c r="I32" s="22">
        <f t="shared" si="1"/>
        <v>0.42370000000000002</v>
      </c>
      <c r="J32" s="38">
        <f t="shared" si="2"/>
        <v>0</v>
      </c>
      <c r="K32" s="63">
        <f t="shared" si="3"/>
        <v>0</v>
      </c>
      <c r="L32" s="36">
        <f t="shared" si="4"/>
        <v>0</v>
      </c>
      <c r="M32" s="36">
        <f t="shared" si="5"/>
        <v>0</v>
      </c>
      <c r="N32" s="36">
        <f t="shared" si="6"/>
        <v>0</v>
      </c>
      <c r="O32" s="36">
        <f t="shared" si="7"/>
        <v>0</v>
      </c>
      <c r="P32" s="36">
        <f t="shared" si="8"/>
        <v>0</v>
      </c>
      <c r="Q32" s="36">
        <f t="shared" si="9"/>
        <v>0</v>
      </c>
      <c r="R32" s="36">
        <f t="shared" si="10"/>
        <v>0</v>
      </c>
      <c r="S32" s="36">
        <f t="shared" si="11"/>
        <v>0</v>
      </c>
      <c r="T32" s="36">
        <f t="shared" si="12"/>
        <v>0</v>
      </c>
      <c r="U32" s="36">
        <f t="shared" si="13"/>
        <v>0</v>
      </c>
      <c r="X32" s="36">
        <f>SUMIF(B32,"Scheidsrechter",Lijsten!$D$4)</f>
        <v>0.42370000000000002</v>
      </c>
      <c r="Y32" s="36">
        <f>SUMIF(B32,"Waarnemer",Lijsten!$D$4)</f>
        <v>0</v>
      </c>
      <c r="Z32" s="36">
        <f>SUMIF(B32,"Sportkampen",Lijsten!$D$4)</f>
        <v>0</v>
      </c>
      <c r="AA32" s="36">
        <f>SUMIF(B32,"Lesgevers of Trainers",Lijsten!$D$4)</f>
        <v>0</v>
      </c>
      <c r="AB32" s="36">
        <f>SUMIF(B32,"Andere",Lijsten!$D$3)</f>
        <v>0</v>
      </c>
    </row>
    <row r="33" spans="1:28" x14ac:dyDescent="0.3">
      <c r="A33" s="56"/>
      <c r="B33" s="57" t="s">
        <v>31</v>
      </c>
      <c r="C33" s="61"/>
      <c r="D33" s="58"/>
      <c r="E33" s="57"/>
      <c r="F33" s="59">
        <v>0</v>
      </c>
      <c r="G33" s="60"/>
      <c r="H33" s="60"/>
      <c r="I33" s="22">
        <f t="shared" si="1"/>
        <v>0.42370000000000002</v>
      </c>
      <c r="J33" s="38">
        <f t="shared" si="2"/>
        <v>0</v>
      </c>
      <c r="K33" s="63">
        <f t="shared" si="3"/>
        <v>0</v>
      </c>
      <c r="L33" s="36">
        <f t="shared" si="4"/>
        <v>0</v>
      </c>
      <c r="M33" s="36">
        <f t="shared" si="5"/>
        <v>0</v>
      </c>
      <c r="N33" s="36">
        <f t="shared" si="6"/>
        <v>0</v>
      </c>
      <c r="O33" s="36">
        <f t="shared" si="7"/>
        <v>0</v>
      </c>
      <c r="P33" s="36">
        <f t="shared" si="8"/>
        <v>0</v>
      </c>
      <c r="Q33" s="36">
        <f t="shared" si="9"/>
        <v>0</v>
      </c>
      <c r="R33" s="36">
        <f t="shared" si="10"/>
        <v>0</v>
      </c>
      <c r="S33" s="36">
        <f t="shared" si="11"/>
        <v>0</v>
      </c>
      <c r="T33" s="36">
        <f t="shared" si="12"/>
        <v>0</v>
      </c>
      <c r="U33" s="36">
        <f t="shared" si="13"/>
        <v>0</v>
      </c>
      <c r="X33" s="36">
        <f>SUMIF(B33,"Scheidsrechter",Lijsten!$D$4)</f>
        <v>0.42370000000000002</v>
      </c>
      <c r="Y33" s="36">
        <f>SUMIF(B33,"Waarnemer",Lijsten!$D$4)</f>
        <v>0</v>
      </c>
      <c r="Z33" s="36">
        <f>SUMIF(B33,"Sportkampen",Lijsten!$D$4)</f>
        <v>0</v>
      </c>
      <c r="AA33" s="36">
        <f>SUMIF(B33,"Lesgevers of Trainers",Lijsten!$D$4)</f>
        <v>0</v>
      </c>
      <c r="AB33" s="36">
        <f>SUMIF(B33,"Andere",Lijsten!$D$3)</f>
        <v>0</v>
      </c>
    </row>
    <row r="34" spans="1:28" x14ac:dyDescent="0.3">
      <c r="A34" s="56"/>
      <c r="B34" s="57" t="s">
        <v>31</v>
      </c>
      <c r="C34" s="61"/>
      <c r="D34" s="58"/>
      <c r="E34" s="57"/>
      <c r="F34" s="59">
        <v>0</v>
      </c>
      <c r="G34" s="60"/>
      <c r="H34" s="60"/>
      <c r="I34" s="22">
        <f t="shared" si="1"/>
        <v>0.42370000000000002</v>
      </c>
      <c r="J34" s="38">
        <f t="shared" si="2"/>
        <v>0</v>
      </c>
      <c r="K34" s="63">
        <f t="shared" si="3"/>
        <v>0</v>
      </c>
      <c r="L34" s="36">
        <f t="shared" si="4"/>
        <v>0</v>
      </c>
      <c r="M34" s="36">
        <f t="shared" si="5"/>
        <v>0</v>
      </c>
      <c r="N34" s="36">
        <f t="shared" si="6"/>
        <v>0</v>
      </c>
      <c r="O34" s="36">
        <f t="shared" si="7"/>
        <v>0</v>
      </c>
      <c r="P34" s="36">
        <f t="shared" si="8"/>
        <v>0</v>
      </c>
      <c r="Q34" s="36">
        <f t="shared" si="9"/>
        <v>0</v>
      </c>
      <c r="R34" s="36">
        <f t="shared" si="10"/>
        <v>0</v>
      </c>
      <c r="S34" s="36">
        <f t="shared" si="11"/>
        <v>0</v>
      </c>
      <c r="T34" s="36">
        <f t="shared" si="12"/>
        <v>0</v>
      </c>
      <c r="U34" s="36">
        <f t="shared" si="13"/>
        <v>0</v>
      </c>
      <c r="X34" s="36">
        <f>SUMIF(B34,"Scheidsrechter",Lijsten!$D$4)</f>
        <v>0.42370000000000002</v>
      </c>
      <c r="Y34" s="36">
        <f>SUMIF(B34,"Waarnemer",Lijsten!$D$4)</f>
        <v>0</v>
      </c>
      <c r="Z34" s="36">
        <f>SUMIF(B34,"Sportkampen",Lijsten!$D$4)</f>
        <v>0</v>
      </c>
      <c r="AA34" s="36">
        <f>SUMIF(B34,"Lesgevers of Trainers",Lijsten!$D$4)</f>
        <v>0</v>
      </c>
      <c r="AB34" s="36">
        <f>SUMIF(B34,"Andere",Lijsten!$D$3)</f>
        <v>0</v>
      </c>
    </row>
    <row r="35" spans="1:28" x14ac:dyDescent="0.3">
      <c r="A35" s="56"/>
      <c r="B35" s="57" t="s">
        <v>31</v>
      </c>
      <c r="C35" s="61"/>
      <c r="D35" s="58"/>
      <c r="E35" s="57"/>
      <c r="F35" s="59">
        <v>0</v>
      </c>
      <c r="G35" s="60"/>
      <c r="H35" s="60"/>
      <c r="I35" s="22">
        <f t="shared" si="1"/>
        <v>0.42370000000000002</v>
      </c>
      <c r="J35" s="38">
        <f t="shared" si="2"/>
        <v>0</v>
      </c>
      <c r="K35" s="63">
        <f t="shared" si="3"/>
        <v>0</v>
      </c>
      <c r="L35" s="36">
        <f t="shared" si="4"/>
        <v>0</v>
      </c>
      <c r="M35" s="36">
        <f t="shared" si="5"/>
        <v>0</v>
      </c>
      <c r="N35" s="36">
        <f t="shared" si="6"/>
        <v>0</v>
      </c>
      <c r="O35" s="36">
        <f t="shared" si="7"/>
        <v>0</v>
      </c>
      <c r="P35" s="36">
        <f t="shared" si="8"/>
        <v>0</v>
      </c>
      <c r="Q35" s="36">
        <f t="shared" si="9"/>
        <v>0</v>
      </c>
      <c r="R35" s="36">
        <f t="shared" si="10"/>
        <v>0</v>
      </c>
      <c r="S35" s="36">
        <f t="shared" si="11"/>
        <v>0</v>
      </c>
      <c r="T35" s="36">
        <f t="shared" si="12"/>
        <v>0</v>
      </c>
      <c r="U35" s="36">
        <f t="shared" si="13"/>
        <v>0</v>
      </c>
      <c r="X35" s="36">
        <f>SUMIF(B35,"Scheidsrechter",Lijsten!$D$4)</f>
        <v>0.42370000000000002</v>
      </c>
      <c r="Y35" s="36">
        <f>SUMIF(B35,"Waarnemer",Lijsten!$D$4)</f>
        <v>0</v>
      </c>
      <c r="Z35" s="36">
        <f>SUMIF(B35,"Sportkampen",Lijsten!$D$4)</f>
        <v>0</v>
      </c>
      <c r="AA35" s="36">
        <f>SUMIF(B35,"Lesgevers of Trainers",Lijsten!$D$4)</f>
        <v>0</v>
      </c>
      <c r="AB35" s="36">
        <f>SUMIF(B35,"Andere",Lijsten!$D$3)</f>
        <v>0</v>
      </c>
    </row>
    <row r="36" spans="1:28" x14ac:dyDescent="0.3">
      <c r="A36" s="56"/>
      <c r="B36" s="57" t="s">
        <v>31</v>
      </c>
      <c r="C36" s="61"/>
      <c r="D36" s="58"/>
      <c r="E36" s="57"/>
      <c r="F36" s="59">
        <v>0</v>
      </c>
      <c r="G36" s="60"/>
      <c r="H36" s="60"/>
      <c r="I36" s="22">
        <f t="shared" si="1"/>
        <v>0.42370000000000002</v>
      </c>
      <c r="J36" s="38">
        <f t="shared" si="2"/>
        <v>0</v>
      </c>
      <c r="K36" s="63">
        <f t="shared" si="3"/>
        <v>0</v>
      </c>
      <c r="L36" s="36">
        <f t="shared" si="4"/>
        <v>0</v>
      </c>
      <c r="M36" s="36">
        <f t="shared" si="5"/>
        <v>0</v>
      </c>
      <c r="N36" s="36">
        <f t="shared" si="6"/>
        <v>0</v>
      </c>
      <c r="O36" s="36">
        <f t="shared" si="7"/>
        <v>0</v>
      </c>
      <c r="P36" s="36">
        <f t="shared" si="8"/>
        <v>0</v>
      </c>
      <c r="Q36" s="36">
        <f t="shared" si="9"/>
        <v>0</v>
      </c>
      <c r="R36" s="36">
        <f t="shared" si="10"/>
        <v>0</v>
      </c>
      <c r="S36" s="36">
        <f t="shared" si="11"/>
        <v>0</v>
      </c>
      <c r="T36" s="36">
        <f t="shared" si="12"/>
        <v>0</v>
      </c>
      <c r="U36" s="36">
        <f t="shared" si="13"/>
        <v>0</v>
      </c>
      <c r="X36" s="36">
        <f>SUMIF(B36,"Scheidsrechter",Lijsten!$D$4)</f>
        <v>0.42370000000000002</v>
      </c>
      <c r="Y36" s="36">
        <f>SUMIF(B36,"Waarnemer",Lijsten!$D$4)</f>
        <v>0</v>
      </c>
      <c r="Z36" s="36">
        <f>SUMIF(B36,"Sportkampen",Lijsten!$D$4)</f>
        <v>0</v>
      </c>
      <c r="AA36" s="36">
        <f>SUMIF(B36,"Lesgevers of Trainers",Lijsten!$D$4)</f>
        <v>0</v>
      </c>
      <c r="AB36" s="36">
        <f>SUMIF(B36,"Andere",Lijsten!$D$3)</f>
        <v>0</v>
      </c>
    </row>
    <row r="37" spans="1:28" x14ac:dyDescent="0.3">
      <c r="A37" s="56"/>
      <c r="B37" s="57" t="s">
        <v>31</v>
      </c>
      <c r="C37" s="61"/>
      <c r="D37" s="58"/>
      <c r="E37" s="57"/>
      <c r="F37" s="59">
        <v>0</v>
      </c>
      <c r="G37" s="60"/>
      <c r="H37" s="60"/>
      <c r="I37" s="22">
        <f t="shared" si="1"/>
        <v>0.42370000000000002</v>
      </c>
      <c r="J37" s="38">
        <f t="shared" si="2"/>
        <v>0</v>
      </c>
      <c r="K37" s="63">
        <f t="shared" si="3"/>
        <v>0</v>
      </c>
      <c r="L37" s="36">
        <f t="shared" si="4"/>
        <v>0</v>
      </c>
      <c r="M37" s="36">
        <f t="shared" si="5"/>
        <v>0</v>
      </c>
      <c r="N37" s="36">
        <f t="shared" si="6"/>
        <v>0</v>
      </c>
      <c r="O37" s="36">
        <f t="shared" si="7"/>
        <v>0</v>
      </c>
      <c r="P37" s="36">
        <f t="shared" si="8"/>
        <v>0</v>
      </c>
      <c r="Q37" s="36">
        <f t="shared" si="9"/>
        <v>0</v>
      </c>
      <c r="R37" s="36">
        <f t="shared" si="10"/>
        <v>0</v>
      </c>
      <c r="S37" s="36">
        <f t="shared" si="11"/>
        <v>0</v>
      </c>
      <c r="T37" s="36">
        <f t="shared" si="12"/>
        <v>0</v>
      </c>
      <c r="U37" s="36">
        <f t="shared" si="13"/>
        <v>0</v>
      </c>
      <c r="X37" s="36">
        <f>SUMIF(B37,"Scheidsrechter",Lijsten!$D$4)</f>
        <v>0.42370000000000002</v>
      </c>
      <c r="Y37" s="36">
        <f>SUMIF(B37,"Waarnemer",Lijsten!$D$4)</f>
        <v>0</v>
      </c>
      <c r="Z37" s="36">
        <f>SUMIF(B37,"Sportkampen",Lijsten!$D$4)</f>
        <v>0</v>
      </c>
      <c r="AA37" s="36">
        <f>SUMIF(B37,"Lesgevers of Trainers",Lijsten!$D$4)</f>
        <v>0</v>
      </c>
      <c r="AB37" s="36">
        <f>SUMIF(B37,"Andere",Lijsten!$D$3)</f>
        <v>0</v>
      </c>
    </row>
    <row r="38" spans="1:28" x14ac:dyDescent="0.3">
      <c r="A38" s="56"/>
      <c r="B38" s="57" t="s">
        <v>31</v>
      </c>
      <c r="C38" s="61"/>
      <c r="D38" s="58"/>
      <c r="E38" s="57"/>
      <c r="F38" s="59">
        <v>0</v>
      </c>
      <c r="G38" s="60"/>
      <c r="H38" s="60"/>
      <c r="I38" s="22">
        <f t="shared" si="1"/>
        <v>0.42370000000000002</v>
      </c>
      <c r="J38" s="38">
        <f t="shared" si="2"/>
        <v>0</v>
      </c>
      <c r="K38" s="63">
        <f t="shared" si="3"/>
        <v>0</v>
      </c>
      <c r="L38" s="36">
        <f t="shared" si="4"/>
        <v>0</v>
      </c>
      <c r="M38" s="36">
        <f t="shared" si="5"/>
        <v>0</v>
      </c>
      <c r="N38" s="36">
        <f t="shared" si="6"/>
        <v>0</v>
      </c>
      <c r="O38" s="36">
        <f t="shared" si="7"/>
        <v>0</v>
      </c>
      <c r="P38" s="36">
        <f t="shared" si="8"/>
        <v>0</v>
      </c>
      <c r="Q38" s="36">
        <f t="shared" si="9"/>
        <v>0</v>
      </c>
      <c r="R38" s="36">
        <f t="shared" si="10"/>
        <v>0</v>
      </c>
      <c r="S38" s="36">
        <f t="shared" si="11"/>
        <v>0</v>
      </c>
      <c r="T38" s="36">
        <f t="shared" si="12"/>
        <v>0</v>
      </c>
      <c r="U38" s="36">
        <f t="shared" si="13"/>
        <v>0</v>
      </c>
      <c r="X38" s="36">
        <f>SUMIF(B38,"Scheidsrechter",Lijsten!$D$4)</f>
        <v>0.42370000000000002</v>
      </c>
      <c r="Y38" s="36">
        <f>SUMIF(B38,"Waarnemer",Lijsten!$D$4)</f>
        <v>0</v>
      </c>
      <c r="Z38" s="36">
        <f>SUMIF(B38,"Sportkampen",Lijsten!$D$4)</f>
        <v>0</v>
      </c>
      <c r="AA38" s="36">
        <f>SUMIF(B38,"Lesgevers of Trainers",Lijsten!$D$4)</f>
        <v>0</v>
      </c>
      <c r="AB38" s="36">
        <f>SUMIF(B38,"Andere",Lijsten!$D$3)</f>
        <v>0</v>
      </c>
    </row>
    <row r="39" spans="1:28" x14ac:dyDescent="0.3">
      <c r="A39" s="56"/>
      <c r="B39" s="57" t="s">
        <v>31</v>
      </c>
      <c r="C39" s="61"/>
      <c r="D39" s="58"/>
      <c r="E39" s="57"/>
      <c r="F39" s="59">
        <v>0</v>
      </c>
      <c r="G39" s="60"/>
      <c r="H39" s="60"/>
      <c r="I39" s="22">
        <f t="shared" si="1"/>
        <v>0.42370000000000002</v>
      </c>
      <c r="J39" s="38">
        <f t="shared" si="2"/>
        <v>0</v>
      </c>
      <c r="K39" s="63">
        <f t="shared" si="3"/>
        <v>0</v>
      </c>
      <c r="L39" s="36">
        <f t="shared" si="4"/>
        <v>0</v>
      </c>
      <c r="M39" s="36">
        <f t="shared" si="5"/>
        <v>0</v>
      </c>
      <c r="N39" s="36">
        <f t="shared" si="6"/>
        <v>0</v>
      </c>
      <c r="O39" s="36">
        <f t="shared" si="7"/>
        <v>0</v>
      </c>
      <c r="P39" s="36">
        <f t="shared" si="8"/>
        <v>0</v>
      </c>
      <c r="Q39" s="36">
        <f t="shared" si="9"/>
        <v>0</v>
      </c>
      <c r="R39" s="36">
        <f t="shared" si="10"/>
        <v>0</v>
      </c>
      <c r="S39" s="36">
        <f t="shared" si="11"/>
        <v>0</v>
      </c>
      <c r="T39" s="36">
        <f t="shared" si="12"/>
        <v>0</v>
      </c>
      <c r="U39" s="36">
        <f t="shared" si="13"/>
        <v>0</v>
      </c>
      <c r="X39" s="36">
        <f>SUMIF(B39,"Scheidsrechter",Lijsten!$D$4)</f>
        <v>0.42370000000000002</v>
      </c>
      <c r="Y39" s="36">
        <f>SUMIF(B39,"Waarnemer",Lijsten!$D$4)</f>
        <v>0</v>
      </c>
      <c r="Z39" s="36">
        <f>SUMIF(B39,"Sportkampen",Lijsten!$D$4)</f>
        <v>0</v>
      </c>
      <c r="AA39" s="36">
        <f>SUMIF(B39,"Lesgevers of Trainers",Lijsten!$D$4)</f>
        <v>0</v>
      </c>
      <c r="AB39" s="36">
        <f>SUMIF(B39,"Andere",Lijsten!$D$3)</f>
        <v>0</v>
      </c>
    </row>
    <row r="40" spans="1:28" x14ac:dyDescent="0.3">
      <c r="A40" s="56"/>
      <c r="B40" s="57" t="s">
        <v>31</v>
      </c>
      <c r="C40" s="61"/>
      <c r="D40" s="58"/>
      <c r="E40" s="57"/>
      <c r="F40" s="59">
        <v>0</v>
      </c>
      <c r="G40" s="60"/>
      <c r="H40" s="60"/>
      <c r="I40" s="22">
        <f t="shared" si="1"/>
        <v>0.42370000000000002</v>
      </c>
      <c r="J40" s="38">
        <f t="shared" si="2"/>
        <v>0</v>
      </c>
      <c r="K40" s="63">
        <f t="shared" si="3"/>
        <v>0</v>
      </c>
      <c r="L40" s="36">
        <f t="shared" si="4"/>
        <v>0</v>
      </c>
      <c r="M40" s="36">
        <f t="shared" si="5"/>
        <v>0</v>
      </c>
      <c r="N40" s="36">
        <f t="shared" si="6"/>
        <v>0</v>
      </c>
      <c r="O40" s="36">
        <f t="shared" si="7"/>
        <v>0</v>
      </c>
      <c r="P40" s="36">
        <f t="shared" si="8"/>
        <v>0</v>
      </c>
      <c r="Q40" s="36">
        <f t="shared" si="9"/>
        <v>0</v>
      </c>
      <c r="R40" s="36">
        <f t="shared" si="10"/>
        <v>0</v>
      </c>
      <c r="S40" s="36">
        <f t="shared" si="11"/>
        <v>0</v>
      </c>
      <c r="T40" s="36">
        <f t="shared" si="12"/>
        <v>0</v>
      </c>
      <c r="U40" s="36">
        <f t="shared" si="13"/>
        <v>0</v>
      </c>
      <c r="X40" s="36">
        <f>SUMIF(B40,"Scheidsrechter",Lijsten!$D$4)</f>
        <v>0.42370000000000002</v>
      </c>
      <c r="Y40" s="36">
        <f>SUMIF(B40,"Waarnemer",Lijsten!$D$4)</f>
        <v>0</v>
      </c>
      <c r="Z40" s="36">
        <f>SUMIF(B40,"Sportkampen",Lijsten!$D$4)</f>
        <v>0</v>
      </c>
      <c r="AA40" s="36">
        <f>SUMIF(B40,"Lesgevers of Trainers",Lijsten!$D$4)</f>
        <v>0</v>
      </c>
      <c r="AB40" s="36">
        <f>SUMIF(B40,"Andere",Lijsten!$D$3)</f>
        <v>0</v>
      </c>
    </row>
    <row r="41" spans="1:28" x14ac:dyDescent="0.3">
      <c r="A41" s="56"/>
      <c r="B41" s="57" t="s">
        <v>31</v>
      </c>
      <c r="C41" s="62"/>
      <c r="D41" s="62"/>
      <c r="E41" s="57"/>
      <c r="F41" s="59">
        <v>0</v>
      </c>
      <c r="G41" s="60"/>
      <c r="H41" s="60"/>
      <c r="I41" s="22">
        <f t="shared" si="1"/>
        <v>0.42370000000000002</v>
      </c>
      <c r="J41" s="38">
        <f t="shared" si="2"/>
        <v>0</v>
      </c>
      <c r="K41" s="63">
        <f t="shared" si="3"/>
        <v>0</v>
      </c>
      <c r="L41" s="36">
        <f t="shared" si="4"/>
        <v>0</v>
      </c>
      <c r="M41" s="36">
        <f t="shared" si="5"/>
        <v>0</v>
      </c>
      <c r="N41" s="36">
        <f t="shared" si="6"/>
        <v>0</v>
      </c>
      <c r="O41" s="36">
        <f t="shared" si="7"/>
        <v>0</v>
      </c>
      <c r="P41" s="36">
        <f t="shared" si="8"/>
        <v>0</v>
      </c>
      <c r="Q41" s="36">
        <f t="shared" si="9"/>
        <v>0</v>
      </c>
      <c r="R41" s="36">
        <f t="shared" si="10"/>
        <v>0</v>
      </c>
      <c r="S41" s="36">
        <f t="shared" si="11"/>
        <v>0</v>
      </c>
      <c r="T41" s="36">
        <f t="shared" si="12"/>
        <v>0</v>
      </c>
      <c r="U41" s="36">
        <f t="shared" si="13"/>
        <v>0</v>
      </c>
      <c r="X41" s="36">
        <f>SUMIF(B41,"Scheidsrechter",Lijsten!$D$4)</f>
        <v>0.42370000000000002</v>
      </c>
      <c r="Y41" s="36">
        <f>SUMIF(B41,"Waarnemer",Lijsten!$D$4)</f>
        <v>0</v>
      </c>
      <c r="Z41" s="36">
        <f>SUMIF(B41,"Sportkampen",Lijsten!$D$4)</f>
        <v>0</v>
      </c>
      <c r="AA41" s="36">
        <f>SUMIF(B41,"Lesgevers of Trainers",Lijsten!$D$4)</f>
        <v>0</v>
      </c>
      <c r="AB41" s="36">
        <f>SUMIF(B41,"Andere",Lijsten!$D$3)</f>
        <v>0</v>
      </c>
    </row>
  </sheetData>
  <sheetProtection algorithmName="SHA-512" hashValue="bpxFQWaMKqsXjjbFlfvKL2ZKjDcVuMYTp9QZ6fgdEPj6yxgTgMRHz5fADB2B2GT0LeGbWx6Dut4XBNZhbGD5EQ==" saltValue="s7f4FIBShspUhpoLvrti1Q==" spinCount="100000" sheet="1" objects="1" scenarios="1"/>
  <protectedRanges>
    <protectedRange sqref="A10:F10 G10:H41 A11:D41" name="Gegevens"/>
    <protectedRange algorithmName="SHA-512" hashValue="xI2049zbCJKfu0GETLE+WWfaMLsBW2vj5OM2gfykE5ArHtGZzNNwvYhXICT9dXMNY495CaVpqHxD33ysI7J2Hg==" saltValue="qDhSGNSmhPxN24xf38BYJQ==" spinCount="100000" sqref="A10:K10" name="Titels"/>
  </protectedRanges>
  <mergeCells count="9">
    <mergeCell ref="B4:C4"/>
    <mergeCell ref="E4:F4"/>
    <mergeCell ref="B5:C5"/>
    <mergeCell ref="E5:F5"/>
    <mergeCell ref="A1:B1"/>
    <mergeCell ref="B2:C2"/>
    <mergeCell ref="E2:F2"/>
    <mergeCell ref="B3:C3"/>
    <mergeCell ref="E3:F3"/>
  </mergeCells>
  <conditionalFormatting sqref="B11:B41">
    <cfRule type="containsText" dxfId="7" priority="1" operator="containsText" text="Maak een keuze">
      <formula>NOT(ISERROR(SEARCH("Maak een keuze",B11)))</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Footer xml:space="preserve">&amp;CVlaamse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9F31E60-A1A7-4D98-8E8F-38E8A8F3C091}">
          <x14:formula1>
            <xm:f>Lijsten!$D$1:$D$4</xm:f>
          </x14:formula1>
          <xm:sqref>I11:I41</xm:sqref>
        </x14:dataValidation>
        <x14:dataValidation type="list" allowBlank="1" showInputMessage="1" showErrorMessage="1" xr:uid="{B5E1B167-B298-4B95-8A9C-5EFE1120607D}">
          <x14:formula1>
            <xm:f>Lijsten!$B$1:$B$6</xm:f>
          </x14:formula1>
          <xm:sqref>B11:B41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3C24F-AB07-42C2-B419-BDD6D5E52236}">
  <sheetPr>
    <pageSetUpPr fitToPage="1"/>
  </sheetPr>
  <dimension ref="A1:AB41"/>
  <sheetViews>
    <sheetView view="pageBreakPreview" zoomScale="85" zoomScaleNormal="85" zoomScaleSheetLayoutView="85" zoomScalePageLayoutView="70" workbookViewId="0">
      <selection activeCell="A11" sqref="A11"/>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 min="12" max="13" width="12.33203125" style="36" customWidth="1"/>
    <col min="14" max="15" width="14" style="36" customWidth="1"/>
    <col min="16" max="21" width="12.33203125" style="36" customWidth="1"/>
    <col min="22" max="28" width="8.88671875" style="36"/>
  </cols>
  <sheetData>
    <row r="1" spans="1:28" ht="15" thickBot="1" x14ac:dyDescent="0.35">
      <c r="A1" s="113" t="s">
        <v>29</v>
      </c>
      <c r="B1" s="114"/>
      <c r="C1" s="17"/>
      <c r="D1" s="17"/>
      <c r="E1" s="17"/>
      <c r="F1" s="17"/>
      <c r="G1" s="17"/>
      <c r="H1" s="17"/>
      <c r="I1" s="11"/>
      <c r="J1" s="11"/>
      <c r="K1" s="12"/>
    </row>
    <row r="2" spans="1:28" ht="25.8" x14ac:dyDescent="0.5">
      <c r="A2" s="15"/>
      <c r="B2" s="115" t="str">
        <f>CONCATENATE('Personalia en overzicht'!D8," ",'Personalia en overzicht'!D9)</f>
        <v>naam voornaam</v>
      </c>
      <c r="C2" s="116"/>
      <c r="D2" s="40" t="s">
        <v>39</v>
      </c>
      <c r="E2" s="119" t="s">
        <v>20</v>
      </c>
      <c r="F2" s="120"/>
      <c r="G2" s="18" t="s">
        <v>72</v>
      </c>
      <c r="I2" s="73"/>
      <c r="J2" s="74"/>
      <c r="K2" s="74"/>
    </row>
    <row r="3" spans="1:28" x14ac:dyDescent="0.3">
      <c r="A3" s="1"/>
      <c r="B3" s="117" t="str">
        <f>'Personalia en overzicht'!D10</f>
        <v>Straat + nummer</v>
      </c>
      <c r="C3" s="118"/>
      <c r="D3" s="27" t="s">
        <v>38</v>
      </c>
      <c r="E3" s="109" t="str">
        <f>CONCATENATE(B$2,C$2,E$4,G$2)</f>
        <v>naam voornaam2024d'06</v>
      </c>
      <c r="F3" s="110"/>
      <c r="G3" s="18"/>
      <c r="I3" s="75"/>
      <c r="J3" s="75"/>
      <c r="K3" s="76"/>
    </row>
    <row r="4" spans="1:28" x14ac:dyDescent="0.3">
      <c r="A4" s="1"/>
      <c r="B4" s="117" t="str">
        <f>CONCATENATE('Personalia en overzicht'!D11," ",'Personalia en overzicht'!D12)</f>
        <v>postcode gemeente</v>
      </c>
      <c r="C4" s="118"/>
      <c r="D4" s="27" t="s">
        <v>40</v>
      </c>
      <c r="E4" s="109">
        <f>'Personalia en overzicht'!D3</f>
        <v>2024</v>
      </c>
      <c r="F4" s="110"/>
      <c r="G4" s="18"/>
      <c r="I4" s="75"/>
      <c r="J4" s="75"/>
      <c r="K4" s="76"/>
    </row>
    <row r="5" spans="1:28" ht="15" thickBot="1" x14ac:dyDescent="0.35">
      <c r="A5" s="1"/>
      <c r="B5" s="111" t="str">
        <f>'Personalia en overzicht'!D14</f>
        <v>BEXX XXXX XXXX XXXX</v>
      </c>
      <c r="C5" s="112"/>
      <c r="D5" s="28" t="s">
        <v>48</v>
      </c>
      <c r="E5" s="107" t="str">
        <f>'Personalia en overzicht'!D16</f>
        <v>Verenigingswerker</v>
      </c>
      <c r="F5" s="108"/>
      <c r="G5" s="18"/>
      <c r="I5" s="75"/>
      <c r="J5" s="75"/>
      <c r="K5" s="76"/>
    </row>
    <row r="6" spans="1:28" x14ac:dyDescent="0.3">
      <c r="A6" s="1"/>
      <c r="G6" s="18"/>
      <c r="I6" s="75"/>
      <c r="J6" s="75"/>
      <c r="K6" s="76"/>
    </row>
    <row r="7" spans="1:28" ht="15" thickBot="1" x14ac:dyDescent="0.35">
      <c r="G7" s="18"/>
      <c r="H7" s="96" t="s">
        <v>85</v>
      </c>
      <c r="I7" s="122">
        <f>ROUND(M8,0)</f>
        <v>0</v>
      </c>
      <c r="J7" s="97"/>
      <c r="K7" s="76"/>
    </row>
    <row r="8" spans="1:28" ht="24" thickBot="1" x14ac:dyDescent="0.5">
      <c r="A8" s="1"/>
      <c r="E8" s="89" t="s">
        <v>80</v>
      </c>
      <c r="F8" s="85">
        <f>SUM(G11:H41)</f>
        <v>0</v>
      </c>
      <c r="G8" s="86"/>
      <c r="H8" s="87" t="s">
        <v>81</v>
      </c>
      <c r="I8" s="88">
        <f>I7*15</f>
        <v>0</v>
      </c>
      <c r="J8" s="77"/>
      <c r="K8" s="78"/>
      <c r="M8" s="121">
        <f>SUM(K11:K41)</f>
        <v>0</v>
      </c>
    </row>
    <row r="9" spans="1:28" ht="7.2" customHeight="1" thickBot="1" x14ac:dyDescent="0.35">
      <c r="A9" s="3"/>
      <c r="B9" s="4"/>
      <c r="C9" s="4"/>
      <c r="D9" s="4"/>
      <c r="E9" s="4"/>
      <c r="F9" s="4"/>
      <c r="G9" s="4"/>
      <c r="H9" s="4"/>
      <c r="I9" s="4"/>
      <c r="J9" s="4"/>
      <c r="K9" s="5"/>
    </row>
    <row r="10" spans="1:28" ht="62.4" customHeight="1" x14ac:dyDescent="0.3">
      <c r="A10" s="29" t="s">
        <v>0</v>
      </c>
      <c r="B10" s="31" t="s">
        <v>52</v>
      </c>
      <c r="C10" s="31" t="s">
        <v>36</v>
      </c>
      <c r="D10" s="31" t="s">
        <v>37</v>
      </c>
      <c r="E10" s="30" t="s">
        <v>1</v>
      </c>
      <c r="F10" s="31" t="s">
        <v>28</v>
      </c>
      <c r="G10" s="31" t="s">
        <v>49</v>
      </c>
      <c r="H10" s="31" t="s">
        <v>50</v>
      </c>
      <c r="I10" s="31" t="s">
        <v>35</v>
      </c>
      <c r="J10" s="31" t="s">
        <v>47</v>
      </c>
      <c r="K10" s="32" t="s">
        <v>55</v>
      </c>
      <c r="L10" s="37">
        <f>SUM(L11:L41)</f>
        <v>0</v>
      </c>
      <c r="M10" s="37">
        <f t="shared" ref="M10:U10" si="0">SUM(M11:M41)</f>
        <v>0</v>
      </c>
      <c r="N10" s="37">
        <f t="shared" si="0"/>
        <v>0</v>
      </c>
      <c r="O10" s="37">
        <f t="shared" si="0"/>
        <v>0</v>
      </c>
      <c r="P10" s="37">
        <f t="shared" si="0"/>
        <v>0</v>
      </c>
      <c r="Q10" s="37">
        <f t="shared" si="0"/>
        <v>0</v>
      </c>
      <c r="R10" s="37">
        <f t="shared" si="0"/>
        <v>0</v>
      </c>
      <c r="S10" s="37">
        <f t="shared" si="0"/>
        <v>0</v>
      </c>
      <c r="T10" s="37">
        <f t="shared" si="0"/>
        <v>0</v>
      </c>
      <c r="U10" s="37">
        <f t="shared" si="0"/>
        <v>0</v>
      </c>
    </row>
    <row r="11" spans="1:28" x14ac:dyDescent="0.3">
      <c r="A11" s="56"/>
      <c r="B11" s="57" t="s">
        <v>31</v>
      </c>
      <c r="C11" s="58"/>
      <c r="D11" s="58"/>
      <c r="E11" s="57"/>
      <c r="F11" s="59">
        <v>0</v>
      </c>
      <c r="G11" s="60"/>
      <c r="H11" s="60"/>
      <c r="I11" s="22">
        <f t="shared" ref="I11:I41" si="1">SUM(X11:AB11)</f>
        <v>0.42370000000000002</v>
      </c>
      <c r="J11" s="38">
        <f>(G11+H11)*I11</f>
        <v>0</v>
      </c>
      <c r="K11" s="63">
        <f>F11/15</f>
        <v>0</v>
      </c>
      <c r="L11" s="36">
        <f>SUMIF(B11,"Scheidsrechter",K11)</f>
        <v>0</v>
      </c>
      <c r="M11" s="36">
        <f>SUMIF(B11,"Scheidsrechter",J11)</f>
        <v>0</v>
      </c>
      <c r="N11" s="36">
        <f>SUMIF(B11,"Waarnemer",K11)</f>
        <v>0</v>
      </c>
      <c r="O11" s="36">
        <f>SUMIF(B11,"Waarnemer",J11)</f>
        <v>0</v>
      </c>
      <c r="P11" s="36">
        <f>SUMIF(B11,"Sportkampen",K11)</f>
        <v>0</v>
      </c>
      <c r="Q11" s="36">
        <f>SUMIF(B11,"Sportkampen",J11)</f>
        <v>0</v>
      </c>
      <c r="R11" s="36">
        <f>SUMIF(B11,"Lesgevers of trainers",K11)</f>
        <v>0</v>
      </c>
      <c r="S11" s="36">
        <f>SUMIF(B11,"Lesgevers of trainers",J11)</f>
        <v>0</v>
      </c>
      <c r="T11" s="36">
        <f>SUMIF(B11,"Andere",K11)</f>
        <v>0</v>
      </c>
      <c r="U11" s="36">
        <f>SUMIF(B11,"Andere",J11)</f>
        <v>0</v>
      </c>
      <c r="X11" s="36">
        <f>SUMIF(B11,"Scheidsrechter",Lijsten!$D$4)</f>
        <v>0.42370000000000002</v>
      </c>
      <c r="Y11" s="36">
        <f>SUMIF(B11,"Waarnemer",Lijsten!$D$4)</f>
        <v>0</v>
      </c>
      <c r="Z11" s="36">
        <f>SUMIF(B11,"Sportkampen",Lijsten!$D$4)</f>
        <v>0</v>
      </c>
      <c r="AA11" s="36">
        <f>SUMIF(B11,"Lesgevers of Trainers",Lijsten!$D$4)</f>
        <v>0</v>
      </c>
      <c r="AB11" s="36">
        <f>SUMIF(B11,"Andere",Lijsten!$D$3)</f>
        <v>0</v>
      </c>
    </row>
    <row r="12" spans="1:28" x14ac:dyDescent="0.3">
      <c r="A12" s="56"/>
      <c r="B12" s="57" t="s">
        <v>31</v>
      </c>
      <c r="C12" s="61"/>
      <c r="D12" s="58"/>
      <c r="E12" s="57"/>
      <c r="F12" s="59">
        <v>0</v>
      </c>
      <c r="G12" s="60"/>
      <c r="H12" s="60"/>
      <c r="I12" s="22">
        <f t="shared" si="1"/>
        <v>0.42370000000000002</v>
      </c>
      <c r="J12" s="38">
        <f t="shared" ref="J12:J41" si="2">(G12+H12)*I12</f>
        <v>0</v>
      </c>
      <c r="K12" s="63">
        <f t="shared" ref="K12:K41" si="3">F12/15</f>
        <v>0</v>
      </c>
      <c r="L12" s="36">
        <f t="shared" ref="L12:L41" si="4">SUMIF(B12,"Scheidsrechter",K12)</f>
        <v>0</v>
      </c>
      <c r="M12" s="36">
        <f t="shared" ref="M12:M41" si="5">SUMIF(B12,"Scheidsrechter",J12)</f>
        <v>0</v>
      </c>
      <c r="N12" s="36">
        <f t="shared" ref="N12:N41" si="6">SUMIF(B12,"Waarnemer",K12)</f>
        <v>0</v>
      </c>
      <c r="O12" s="36">
        <f t="shared" ref="O12:O41" si="7">SUMIF(B12,"Waarnemer",J12)</f>
        <v>0</v>
      </c>
      <c r="P12" s="36">
        <f t="shared" ref="P12:P41" si="8">SUMIF(B12,"Sportkampen",K12)</f>
        <v>0</v>
      </c>
      <c r="Q12" s="36">
        <f t="shared" ref="Q12:Q41" si="9">SUMIF(B12,"Sportkampen",J12)</f>
        <v>0</v>
      </c>
      <c r="R12" s="36">
        <f t="shared" ref="R12:R41" si="10">SUMIF(B12,"Lesgevers of trainers",K12)</f>
        <v>0</v>
      </c>
      <c r="S12" s="36">
        <f t="shared" ref="S12:S41" si="11">SUMIF(B12,"Lesgevers of trainers",J12)</f>
        <v>0</v>
      </c>
      <c r="T12" s="36">
        <f t="shared" ref="T12:T41" si="12">SUMIF(B12,"Andere",K12)</f>
        <v>0</v>
      </c>
      <c r="U12" s="36">
        <f t="shared" ref="U12:U41" si="13">SUMIF(B12,"Andere",J12)</f>
        <v>0</v>
      </c>
      <c r="X12" s="36">
        <f>SUMIF(B12,"Scheidsrechter",Lijsten!$D$4)</f>
        <v>0.42370000000000002</v>
      </c>
      <c r="Y12" s="36">
        <f>SUMIF(B12,"Waarnemer",Lijsten!$D$4)</f>
        <v>0</v>
      </c>
      <c r="Z12" s="36">
        <f>SUMIF(B12,"Sportkampen",Lijsten!$D$4)</f>
        <v>0</v>
      </c>
      <c r="AA12" s="36">
        <f>SUMIF(B12,"Lesgevers of Trainers",Lijsten!$D$4)</f>
        <v>0</v>
      </c>
      <c r="AB12" s="36">
        <f>SUMIF(B12,"Andere",Lijsten!$D$3)</f>
        <v>0</v>
      </c>
    </row>
    <row r="13" spans="1:28" x14ac:dyDescent="0.3">
      <c r="A13" s="56"/>
      <c r="B13" s="57" t="s">
        <v>31</v>
      </c>
      <c r="C13" s="61"/>
      <c r="D13" s="58"/>
      <c r="E13" s="57"/>
      <c r="F13" s="59">
        <v>0</v>
      </c>
      <c r="G13" s="60"/>
      <c r="H13" s="60"/>
      <c r="I13" s="22">
        <f t="shared" si="1"/>
        <v>0.42370000000000002</v>
      </c>
      <c r="J13" s="38">
        <f t="shared" si="2"/>
        <v>0</v>
      </c>
      <c r="K13" s="63">
        <f t="shared" si="3"/>
        <v>0</v>
      </c>
      <c r="L13" s="36">
        <f t="shared" si="4"/>
        <v>0</v>
      </c>
      <c r="M13" s="36">
        <f t="shared" si="5"/>
        <v>0</v>
      </c>
      <c r="N13" s="36">
        <f t="shared" si="6"/>
        <v>0</v>
      </c>
      <c r="O13" s="36">
        <f t="shared" si="7"/>
        <v>0</v>
      </c>
      <c r="P13" s="36">
        <f t="shared" si="8"/>
        <v>0</v>
      </c>
      <c r="Q13" s="36">
        <f t="shared" si="9"/>
        <v>0</v>
      </c>
      <c r="R13" s="36">
        <f t="shared" si="10"/>
        <v>0</v>
      </c>
      <c r="S13" s="36">
        <f t="shared" si="11"/>
        <v>0</v>
      </c>
      <c r="T13" s="36">
        <f t="shared" si="12"/>
        <v>0</v>
      </c>
      <c r="U13" s="36">
        <f t="shared" si="13"/>
        <v>0</v>
      </c>
      <c r="X13" s="36">
        <f>SUMIF(B13,"Scheidsrechter",Lijsten!$D$4)</f>
        <v>0.42370000000000002</v>
      </c>
      <c r="Y13" s="36">
        <f>SUMIF(B13,"Waarnemer",Lijsten!$D$4)</f>
        <v>0</v>
      </c>
      <c r="Z13" s="36">
        <f>SUMIF(B13,"Sportkampen",Lijsten!$D$4)</f>
        <v>0</v>
      </c>
      <c r="AA13" s="36">
        <f>SUMIF(B13,"Lesgevers of Trainers",Lijsten!$D$4)</f>
        <v>0</v>
      </c>
      <c r="AB13" s="36">
        <f>SUMIF(B13,"Andere",Lijsten!$D$3)</f>
        <v>0</v>
      </c>
    </row>
    <row r="14" spans="1:28" x14ac:dyDescent="0.3">
      <c r="A14" s="56"/>
      <c r="B14" s="57" t="s">
        <v>31</v>
      </c>
      <c r="C14" s="58"/>
      <c r="D14" s="58"/>
      <c r="E14" s="57"/>
      <c r="F14" s="59">
        <v>0</v>
      </c>
      <c r="G14" s="60"/>
      <c r="H14" s="60"/>
      <c r="I14" s="22">
        <f t="shared" si="1"/>
        <v>0.42370000000000002</v>
      </c>
      <c r="J14" s="38">
        <f t="shared" si="2"/>
        <v>0</v>
      </c>
      <c r="K14" s="63">
        <f t="shared" si="3"/>
        <v>0</v>
      </c>
      <c r="L14" s="36">
        <f t="shared" si="4"/>
        <v>0</v>
      </c>
      <c r="M14" s="36">
        <f t="shared" si="5"/>
        <v>0</v>
      </c>
      <c r="N14" s="36">
        <f t="shared" si="6"/>
        <v>0</v>
      </c>
      <c r="O14" s="36">
        <f t="shared" si="7"/>
        <v>0</v>
      </c>
      <c r="P14" s="36">
        <f t="shared" si="8"/>
        <v>0</v>
      </c>
      <c r="Q14" s="36">
        <f t="shared" si="9"/>
        <v>0</v>
      </c>
      <c r="R14" s="36">
        <f t="shared" si="10"/>
        <v>0</v>
      </c>
      <c r="S14" s="36">
        <f t="shared" si="11"/>
        <v>0</v>
      </c>
      <c r="T14" s="36">
        <f t="shared" si="12"/>
        <v>0</v>
      </c>
      <c r="U14" s="36">
        <f t="shared" si="13"/>
        <v>0</v>
      </c>
      <c r="X14" s="36">
        <f>SUMIF(B14,"Scheidsrechter",Lijsten!$D$4)</f>
        <v>0.42370000000000002</v>
      </c>
      <c r="Y14" s="36">
        <f>SUMIF(B14,"Waarnemer",Lijsten!$D$4)</f>
        <v>0</v>
      </c>
      <c r="Z14" s="36">
        <f>SUMIF(B14,"Sportkampen",Lijsten!$D$4)</f>
        <v>0</v>
      </c>
      <c r="AA14" s="36">
        <f>SUMIF(B14,"Lesgevers of Trainers",Lijsten!$D$4)</f>
        <v>0</v>
      </c>
      <c r="AB14" s="36">
        <f>SUMIF(B14,"Andere",Lijsten!$D$3)</f>
        <v>0</v>
      </c>
    </row>
    <row r="15" spans="1:28" x14ac:dyDescent="0.3">
      <c r="A15" s="56"/>
      <c r="B15" s="57" t="s">
        <v>31</v>
      </c>
      <c r="C15" s="61"/>
      <c r="D15" s="58"/>
      <c r="E15" s="57"/>
      <c r="F15" s="59">
        <v>0</v>
      </c>
      <c r="G15" s="60"/>
      <c r="H15" s="60"/>
      <c r="I15" s="22">
        <f t="shared" si="1"/>
        <v>0.42370000000000002</v>
      </c>
      <c r="J15" s="38">
        <f t="shared" si="2"/>
        <v>0</v>
      </c>
      <c r="K15" s="63">
        <f t="shared" si="3"/>
        <v>0</v>
      </c>
      <c r="L15" s="36">
        <f t="shared" si="4"/>
        <v>0</v>
      </c>
      <c r="M15" s="36">
        <f t="shared" si="5"/>
        <v>0</v>
      </c>
      <c r="N15" s="36">
        <f t="shared" si="6"/>
        <v>0</v>
      </c>
      <c r="O15" s="36">
        <f t="shared" si="7"/>
        <v>0</v>
      </c>
      <c r="P15" s="36">
        <f t="shared" si="8"/>
        <v>0</v>
      </c>
      <c r="Q15" s="36">
        <f t="shared" si="9"/>
        <v>0</v>
      </c>
      <c r="R15" s="36">
        <f t="shared" si="10"/>
        <v>0</v>
      </c>
      <c r="S15" s="36">
        <f t="shared" si="11"/>
        <v>0</v>
      </c>
      <c r="T15" s="36">
        <f t="shared" si="12"/>
        <v>0</v>
      </c>
      <c r="U15" s="36">
        <f t="shared" si="13"/>
        <v>0</v>
      </c>
      <c r="X15" s="36">
        <f>SUMIF(B15,"Scheidsrechter",Lijsten!$D$4)</f>
        <v>0.42370000000000002</v>
      </c>
      <c r="Y15" s="36">
        <f>SUMIF(B15,"Waarnemer",Lijsten!$D$4)</f>
        <v>0</v>
      </c>
      <c r="Z15" s="36">
        <f>SUMIF(B15,"Sportkampen",Lijsten!$D$4)</f>
        <v>0</v>
      </c>
      <c r="AA15" s="36">
        <f>SUMIF(B15,"Lesgevers of Trainers",Lijsten!$D$4)</f>
        <v>0</v>
      </c>
      <c r="AB15" s="36">
        <f>SUMIF(B15,"Andere",Lijsten!$D$3)</f>
        <v>0</v>
      </c>
    </row>
    <row r="16" spans="1:28" x14ac:dyDescent="0.3">
      <c r="A16" s="56"/>
      <c r="B16" s="57" t="s">
        <v>31</v>
      </c>
      <c r="C16" s="61"/>
      <c r="D16" s="58"/>
      <c r="E16" s="57"/>
      <c r="F16" s="59">
        <v>0</v>
      </c>
      <c r="G16" s="60"/>
      <c r="H16" s="60"/>
      <c r="I16" s="22">
        <f t="shared" si="1"/>
        <v>0.42370000000000002</v>
      </c>
      <c r="J16" s="38">
        <f t="shared" si="2"/>
        <v>0</v>
      </c>
      <c r="K16" s="63">
        <f t="shared" si="3"/>
        <v>0</v>
      </c>
      <c r="L16" s="36">
        <f t="shared" si="4"/>
        <v>0</v>
      </c>
      <c r="M16" s="36">
        <f t="shared" si="5"/>
        <v>0</v>
      </c>
      <c r="N16" s="36">
        <f t="shared" si="6"/>
        <v>0</v>
      </c>
      <c r="O16" s="36">
        <f t="shared" si="7"/>
        <v>0</v>
      </c>
      <c r="P16" s="36">
        <f t="shared" si="8"/>
        <v>0</v>
      </c>
      <c r="Q16" s="36">
        <f t="shared" si="9"/>
        <v>0</v>
      </c>
      <c r="R16" s="36">
        <f t="shared" si="10"/>
        <v>0</v>
      </c>
      <c r="S16" s="36">
        <f t="shared" si="11"/>
        <v>0</v>
      </c>
      <c r="T16" s="36">
        <f t="shared" si="12"/>
        <v>0</v>
      </c>
      <c r="U16" s="36">
        <f t="shared" si="13"/>
        <v>0</v>
      </c>
      <c r="X16" s="36">
        <f>SUMIF(B16,"Scheidsrechter",Lijsten!$D$4)</f>
        <v>0.42370000000000002</v>
      </c>
      <c r="Y16" s="36">
        <f>SUMIF(B16,"Waarnemer",Lijsten!$D$4)</f>
        <v>0</v>
      </c>
      <c r="Z16" s="36">
        <f>SUMIF(B16,"Sportkampen",Lijsten!$D$4)</f>
        <v>0</v>
      </c>
      <c r="AA16" s="36">
        <f>SUMIF(B16,"Lesgevers of Trainers",Lijsten!$D$4)</f>
        <v>0</v>
      </c>
      <c r="AB16" s="36">
        <f>SUMIF(B16,"Andere",Lijsten!$D$3)</f>
        <v>0</v>
      </c>
    </row>
    <row r="17" spans="1:28" x14ac:dyDescent="0.3">
      <c r="A17" s="56"/>
      <c r="B17" s="57" t="s">
        <v>31</v>
      </c>
      <c r="C17" s="61"/>
      <c r="D17" s="58"/>
      <c r="E17" s="57"/>
      <c r="F17" s="59">
        <v>0</v>
      </c>
      <c r="G17" s="60"/>
      <c r="H17" s="60"/>
      <c r="I17" s="22">
        <f t="shared" si="1"/>
        <v>0.42370000000000002</v>
      </c>
      <c r="J17" s="38">
        <f t="shared" si="2"/>
        <v>0</v>
      </c>
      <c r="K17" s="63">
        <f t="shared" si="3"/>
        <v>0</v>
      </c>
      <c r="L17" s="36">
        <f t="shared" si="4"/>
        <v>0</v>
      </c>
      <c r="M17" s="36">
        <f t="shared" si="5"/>
        <v>0</v>
      </c>
      <c r="N17" s="36">
        <f t="shared" si="6"/>
        <v>0</v>
      </c>
      <c r="O17" s="36">
        <f t="shared" si="7"/>
        <v>0</v>
      </c>
      <c r="P17" s="36">
        <f t="shared" si="8"/>
        <v>0</v>
      </c>
      <c r="Q17" s="36">
        <f t="shared" si="9"/>
        <v>0</v>
      </c>
      <c r="R17" s="36">
        <f t="shared" si="10"/>
        <v>0</v>
      </c>
      <c r="S17" s="36">
        <f t="shared" si="11"/>
        <v>0</v>
      </c>
      <c r="T17" s="36">
        <f t="shared" si="12"/>
        <v>0</v>
      </c>
      <c r="U17" s="36">
        <f t="shared" si="13"/>
        <v>0</v>
      </c>
      <c r="X17" s="36">
        <f>SUMIF(B17,"Scheidsrechter",Lijsten!$D$4)</f>
        <v>0.42370000000000002</v>
      </c>
      <c r="Y17" s="36">
        <f>SUMIF(B17,"Waarnemer",Lijsten!$D$4)</f>
        <v>0</v>
      </c>
      <c r="Z17" s="36">
        <f>SUMIF(B17,"Sportkampen",Lijsten!$D$4)</f>
        <v>0</v>
      </c>
      <c r="AA17" s="36">
        <f>SUMIF(B17,"Lesgevers of Trainers",Lijsten!$D$4)</f>
        <v>0</v>
      </c>
      <c r="AB17" s="36">
        <f>SUMIF(B17,"Andere",Lijsten!$D$3)</f>
        <v>0</v>
      </c>
    </row>
    <row r="18" spans="1:28" x14ac:dyDescent="0.3">
      <c r="A18" s="56"/>
      <c r="B18" s="57" t="s">
        <v>31</v>
      </c>
      <c r="C18" s="58"/>
      <c r="D18" s="58"/>
      <c r="E18" s="57"/>
      <c r="F18" s="59">
        <v>0</v>
      </c>
      <c r="G18" s="60"/>
      <c r="H18" s="60"/>
      <c r="I18" s="22">
        <f t="shared" si="1"/>
        <v>0.42370000000000002</v>
      </c>
      <c r="J18" s="38">
        <f t="shared" si="2"/>
        <v>0</v>
      </c>
      <c r="K18" s="63">
        <f t="shared" si="3"/>
        <v>0</v>
      </c>
      <c r="L18" s="36">
        <f t="shared" si="4"/>
        <v>0</v>
      </c>
      <c r="M18" s="36">
        <f t="shared" si="5"/>
        <v>0</v>
      </c>
      <c r="N18" s="36">
        <f t="shared" si="6"/>
        <v>0</v>
      </c>
      <c r="O18" s="36">
        <f t="shared" si="7"/>
        <v>0</v>
      </c>
      <c r="P18" s="36">
        <f t="shared" si="8"/>
        <v>0</v>
      </c>
      <c r="Q18" s="36">
        <f t="shared" si="9"/>
        <v>0</v>
      </c>
      <c r="R18" s="36">
        <f t="shared" si="10"/>
        <v>0</v>
      </c>
      <c r="S18" s="36">
        <f t="shared" si="11"/>
        <v>0</v>
      </c>
      <c r="T18" s="36">
        <f t="shared" si="12"/>
        <v>0</v>
      </c>
      <c r="U18" s="36">
        <f t="shared" si="13"/>
        <v>0</v>
      </c>
      <c r="X18" s="36">
        <f>SUMIF(B18,"Scheidsrechter",Lijsten!$D$4)</f>
        <v>0.42370000000000002</v>
      </c>
      <c r="Y18" s="36">
        <f>SUMIF(B18,"Waarnemer",Lijsten!$D$4)</f>
        <v>0</v>
      </c>
      <c r="Z18" s="36">
        <f>SUMIF(B18,"Sportkampen",Lijsten!$D$4)</f>
        <v>0</v>
      </c>
      <c r="AA18" s="36">
        <f>SUMIF(B18,"Lesgevers of Trainers",Lijsten!$D$4)</f>
        <v>0</v>
      </c>
      <c r="AB18" s="36">
        <f>SUMIF(B18,"Andere",Lijsten!$D$3)</f>
        <v>0</v>
      </c>
    </row>
    <row r="19" spans="1:28" x14ac:dyDescent="0.3">
      <c r="A19" s="56"/>
      <c r="B19" s="57" t="s">
        <v>31</v>
      </c>
      <c r="C19" s="61"/>
      <c r="D19" s="58"/>
      <c r="E19" s="57"/>
      <c r="F19" s="59">
        <v>0</v>
      </c>
      <c r="G19" s="60"/>
      <c r="H19" s="60"/>
      <c r="I19" s="22">
        <f t="shared" si="1"/>
        <v>0.42370000000000002</v>
      </c>
      <c r="J19" s="38">
        <f t="shared" si="2"/>
        <v>0</v>
      </c>
      <c r="K19" s="63">
        <f t="shared" si="3"/>
        <v>0</v>
      </c>
      <c r="L19" s="36">
        <f t="shared" si="4"/>
        <v>0</v>
      </c>
      <c r="M19" s="36">
        <f t="shared" si="5"/>
        <v>0</v>
      </c>
      <c r="N19" s="36">
        <f t="shared" si="6"/>
        <v>0</v>
      </c>
      <c r="O19" s="36">
        <f t="shared" si="7"/>
        <v>0</v>
      </c>
      <c r="P19" s="36">
        <f t="shared" si="8"/>
        <v>0</v>
      </c>
      <c r="Q19" s="36">
        <f t="shared" si="9"/>
        <v>0</v>
      </c>
      <c r="R19" s="36">
        <f t="shared" si="10"/>
        <v>0</v>
      </c>
      <c r="S19" s="36">
        <f t="shared" si="11"/>
        <v>0</v>
      </c>
      <c r="T19" s="36">
        <f t="shared" si="12"/>
        <v>0</v>
      </c>
      <c r="U19" s="36">
        <f t="shared" si="13"/>
        <v>0</v>
      </c>
      <c r="X19" s="36">
        <f>SUMIF(B19,"Scheidsrechter",Lijsten!$D$4)</f>
        <v>0.42370000000000002</v>
      </c>
      <c r="Y19" s="36">
        <f>SUMIF(B19,"Waarnemer",Lijsten!$D$4)</f>
        <v>0</v>
      </c>
      <c r="Z19" s="36">
        <f>SUMIF(B19,"Sportkampen",Lijsten!$D$4)</f>
        <v>0</v>
      </c>
      <c r="AA19" s="36">
        <f>SUMIF(B19,"Lesgevers of Trainers",Lijsten!$D$4)</f>
        <v>0</v>
      </c>
      <c r="AB19" s="36">
        <f>SUMIF(B19,"Andere",Lijsten!$D$3)</f>
        <v>0</v>
      </c>
    </row>
    <row r="20" spans="1:28" x14ac:dyDescent="0.3">
      <c r="A20" s="56"/>
      <c r="B20" s="57" t="s">
        <v>31</v>
      </c>
      <c r="C20" s="61"/>
      <c r="D20" s="58"/>
      <c r="E20" s="57"/>
      <c r="F20" s="59">
        <v>0</v>
      </c>
      <c r="G20" s="60"/>
      <c r="H20" s="60"/>
      <c r="I20" s="22">
        <f t="shared" si="1"/>
        <v>0.42370000000000002</v>
      </c>
      <c r="J20" s="38">
        <f t="shared" si="2"/>
        <v>0</v>
      </c>
      <c r="K20" s="63">
        <f t="shared" si="3"/>
        <v>0</v>
      </c>
      <c r="L20" s="36">
        <f t="shared" si="4"/>
        <v>0</v>
      </c>
      <c r="M20" s="36">
        <f t="shared" si="5"/>
        <v>0</v>
      </c>
      <c r="N20" s="36">
        <f t="shared" si="6"/>
        <v>0</v>
      </c>
      <c r="O20" s="36">
        <f t="shared" si="7"/>
        <v>0</v>
      </c>
      <c r="P20" s="36">
        <f t="shared" si="8"/>
        <v>0</v>
      </c>
      <c r="Q20" s="36">
        <f t="shared" si="9"/>
        <v>0</v>
      </c>
      <c r="R20" s="36">
        <f t="shared" si="10"/>
        <v>0</v>
      </c>
      <c r="S20" s="36">
        <f t="shared" si="11"/>
        <v>0</v>
      </c>
      <c r="T20" s="36">
        <f t="shared" si="12"/>
        <v>0</v>
      </c>
      <c r="U20" s="36">
        <f t="shared" si="13"/>
        <v>0</v>
      </c>
      <c r="X20" s="36">
        <f>SUMIF(B20,"Scheidsrechter",Lijsten!$D$4)</f>
        <v>0.42370000000000002</v>
      </c>
      <c r="Y20" s="36">
        <f>SUMIF(B20,"Waarnemer",Lijsten!$D$4)</f>
        <v>0</v>
      </c>
      <c r="Z20" s="36">
        <f>SUMIF(B20,"Sportkampen",Lijsten!$D$4)</f>
        <v>0</v>
      </c>
      <c r="AA20" s="36">
        <f>SUMIF(B20,"Lesgevers of Trainers",Lijsten!$D$4)</f>
        <v>0</v>
      </c>
      <c r="AB20" s="36">
        <f>SUMIF(B20,"Andere",Lijsten!$D$3)</f>
        <v>0</v>
      </c>
    </row>
    <row r="21" spans="1:28" x14ac:dyDescent="0.3">
      <c r="A21" s="56"/>
      <c r="B21" s="57" t="s">
        <v>31</v>
      </c>
      <c r="C21" s="61"/>
      <c r="D21" s="58"/>
      <c r="E21" s="57"/>
      <c r="F21" s="59">
        <v>0</v>
      </c>
      <c r="G21" s="60"/>
      <c r="H21" s="60"/>
      <c r="I21" s="22">
        <f t="shared" si="1"/>
        <v>0.42370000000000002</v>
      </c>
      <c r="J21" s="38">
        <f t="shared" si="2"/>
        <v>0</v>
      </c>
      <c r="K21" s="63">
        <f t="shared" si="3"/>
        <v>0</v>
      </c>
      <c r="L21" s="36">
        <f t="shared" si="4"/>
        <v>0</v>
      </c>
      <c r="M21" s="36">
        <f t="shared" si="5"/>
        <v>0</v>
      </c>
      <c r="N21" s="36">
        <f t="shared" si="6"/>
        <v>0</v>
      </c>
      <c r="O21" s="36">
        <f t="shared" si="7"/>
        <v>0</v>
      </c>
      <c r="P21" s="36">
        <f t="shared" si="8"/>
        <v>0</v>
      </c>
      <c r="Q21" s="36">
        <f t="shared" si="9"/>
        <v>0</v>
      </c>
      <c r="R21" s="36">
        <f t="shared" si="10"/>
        <v>0</v>
      </c>
      <c r="S21" s="36">
        <f t="shared" si="11"/>
        <v>0</v>
      </c>
      <c r="T21" s="36">
        <f t="shared" si="12"/>
        <v>0</v>
      </c>
      <c r="U21" s="36">
        <f t="shared" si="13"/>
        <v>0</v>
      </c>
      <c r="X21" s="36">
        <f>SUMIF(B21,"Scheidsrechter",Lijsten!$D$4)</f>
        <v>0.42370000000000002</v>
      </c>
      <c r="Y21" s="36">
        <f>SUMIF(B21,"Waarnemer",Lijsten!$D$4)</f>
        <v>0</v>
      </c>
      <c r="Z21" s="36">
        <f>SUMIF(B21,"Sportkampen",Lijsten!$D$4)</f>
        <v>0</v>
      </c>
      <c r="AA21" s="36">
        <f>SUMIF(B21,"Lesgevers of Trainers",Lijsten!$D$4)</f>
        <v>0</v>
      </c>
      <c r="AB21" s="36">
        <f>SUMIF(B21,"Andere",Lijsten!$D$3)</f>
        <v>0</v>
      </c>
    </row>
    <row r="22" spans="1:28" x14ac:dyDescent="0.3">
      <c r="A22" s="56"/>
      <c r="B22" s="57" t="s">
        <v>31</v>
      </c>
      <c r="C22" s="61"/>
      <c r="D22" s="58"/>
      <c r="E22" s="57"/>
      <c r="F22" s="59">
        <v>0</v>
      </c>
      <c r="G22" s="60"/>
      <c r="H22" s="60"/>
      <c r="I22" s="22">
        <f t="shared" si="1"/>
        <v>0.42370000000000002</v>
      </c>
      <c r="J22" s="38">
        <f t="shared" si="2"/>
        <v>0</v>
      </c>
      <c r="K22" s="63">
        <f t="shared" si="3"/>
        <v>0</v>
      </c>
      <c r="L22" s="36">
        <f t="shared" si="4"/>
        <v>0</v>
      </c>
      <c r="M22" s="36">
        <f t="shared" si="5"/>
        <v>0</v>
      </c>
      <c r="N22" s="36">
        <f t="shared" si="6"/>
        <v>0</v>
      </c>
      <c r="O22" s="36">
        <f t="shared" si="7"/>
        <v>0</v>
      </c>
      <c r="P22" s="36">
        <f t="shared" si="8"/>
        <v>0</v>
      </c>
      <c r="Q22" s="36">
        <f t="shared" si="9"/>
        <v>0</v>
      </c>
      <c r="R22" s="36">
        <f t="shared" si="10"/>
        <v>0</v>
      </c>
      <c r="S22" s="36">
        <f t="shared" si="11"/>
        <v>0</v>
      </c>
      <c r="T22" s="36">
        <f t="shared" si="12"/>
        <v>0</v>
      </c>
      <c r="U22" s="36">
        <f t="shared" si="13"/>
        <v>0</v>
      </c>
      <c r="X22" s="36">
        <f>SUMIF(B22,"Scheidsrechter",Lijsten!$D$4)</f>
        <v>0.42370000000000002</v>
      </c>
      <c r="Y22" s="36">
        <f>SUMIF(B22,"Waarnemer",Lijsten!$D$4)</f>
        <v>0</v>
      </c>
      <c r="Z22" s="36">
        <f>SUMIF(B22,"Sportkampen",Lijsten!$D$4)</f>
        <v>0</v>
      </c>
      <c r="AA22" s="36">
        <f>SUMIF(B22,"Lesgevers of Trainers",Lijsten!$D$4)</f>
        <v>0</v>
      </c>
      <c r="AB22" s="36">
        <f>SUMIF(B22,"Andere",Lijsten!$D$3)</f>
        <v>0</v>
      </c>
    </row>
    <row r="23" spans="1:28" x14ac:dyDescent="0.3">
      <c r="A23" s="56"/>
      <c r="B23" s="57" t="s">
        <v>31</v>
      </c>
      <c r="C23" s="61"/>
      <c r="D23" s="58"/>
      <c r="E23" s="57"/>
      <c r="F23" s="59">
        <v>0</v>
      </c>
      <c r="G23" s="60"/>
      <c r="H23" s="60"/>
      <c r="I23" s="22">
        <f t="shared" si="1"/>
        <v>0.42370000000000002</v>
      </c>
      <c r="J23" s="38">
        <f t="shared" si="2"/>
        <v>0</v>
      </c>
      <c r="K23" s="63">
        <f t="shared" si="3"/>
        <v>0</v>
      </c>
      <c r="L23" s="36">
        <f t="shared" si="4"/>
        <v>0</v>
      </c>
      <c r="M23" s="36">
        <f t="shared" si="5"/>
        <v>0</v>
      </c>
      <c r="N23" s="36">
        <f t="shared" si="6"/>
        <v>0</v>
      </c>
      <c r="O23" s="36">
        <f t="shared" si="7"/>
        <v>0</v>
      </c>
      <c r="P23" s="36">
        <f t="shared" si="8"/>
        <v>0</v>
      </c>
      <c r="Q23" s="36">
        <f t="shared" si="9"/>
        <v>0</v>
      </c>
      <c r="R23" s="36">
        <f t="shared" si="10"/>
        <v>0</v>
      </c>
      <c r="S23" s="36">
        <f t="shared" si="11"/>
        <v>0</v>
      </c>
      <c r="T23" s="36">
        <f t="shared" si="12"/>
        <v>0</v>
      </c>
      <c r="U23" s="36">
        <f t="shared" si="13"/>
        <v>0</v>
      </c>
      <c r="X23" s="36">
        <f>SUMIF(B23,"Scheidsrechter",Lijsten!$D$4)</f>
        <v>0.42370000000000002</v>
      </c>
      <c r="Y23" s="36">
        <f>SUMIF(B23,"Waarnemer",Lijsten!$D$4)</f>
        <v>0</v>
      </c>
      <c r="Z23" s="36">
        <f>SUMIF(B23,"Sportkampen",Lijsten!$D$4)</f>
        <v>0</v>
      </c>
      <c r="AA23" s="36">
        <f>SUMIF(B23,"Lesgevers of Trainers",Lijsten!$D$4)</f>
        <v>0</v>
      </c>
      <c r="AB23" s="36">
        <f>SUMIF(B23,"Andere",Lijsten!$D$3)</f>
        <v>0</v>
      </c>
    </row>
    <row r="24" spans="1:28" x14ac:dyDescent="0.3">
      <c r="A24" s="56"/>
      <c r="B24" s="57" t="s">
        <v>31</v>
      </c>
      <c r="C24" s="61"/>
      <c r="D24" s="58"/>
      <c r="E24" s="57"/>
      <c r="F24" s="59">
        <v>0</v>
      </c>
      <c r="G24" s="60"/>
      <c r="H24" s="60"/>
      <c r="I24" s="22">
        <f t="shared" si="1"/>
        <v>0.42370000000000002</v>
      </c>
      <c r="J24" s="38">
        <f t="shared" si="2"/>
        <v>0</v>
      </c>
      <c r="K24" s="63">
        <f t="shared" si="3"/>
        <v>0</v>
      </c>
      <c r="L24" s="36">
        <f t="shared" si="4"/>
        <v>0</v>
      </c>
      <c r="M24" s="36">
        <f t="shared" si="5"/>
        <v>0</v>
      </c>
      <c r="N24" s="36">
        <f t="shared" si="6"/>
        <v>0</v>
      </c>
      <c r="O24" s="36">
        <f t="shared" si="7"/>
        <v>0</v>
      </c>
      <c r="P24" s="36">
        <f t="shared" si="8"/>
        <v>0</v>
      </c>
      <c r="Q24" s="36">
        <f t="shared" si="9"/>
        <v>0</v>
      </c>
      <c r="R24" s="36">
        <f t="shared" si="10"/>
        <v>0</v>
      </c>
      <c r="S24" s="36">
        <f t="shared" si="11"/>
        <v>0</v>
      </c>
      <c r="T24" s="36">
        <f t="shared" si="12"/>
        <v>0</v>
      </c>
      <c r="U24" s="36">
        <f t="shared" si="13"/>
        <v>0</v>
      </c>
      <c r="X24" s="36">
        <f>SUMIF(B24,"Scheidsrechter",Lijsten!$D$4)</f>
        <v>0.42370000000000002</v>
      </c>
      <c r="Y24" s="36">
        <f>SUMIF(B24,"Waarnemer",Lijsten!$D$4)</f>
        <v>0</v>
      </c>
      <c r="Z24" s="36">
        <f>SUMIF(B24,"Sportkampen",Lijsten!$D$4)</f>
        <v>0</v>
      </c>
      <c r="AA24" s="36">
        <f>SUMIF(B24,"Lesgevers of Trainers",Lijsten!$D$4)</f>
        <v>0</v>
      </c>
      <c r="AB24" s="36">
        <f>SUMIF(B24,"Andere",Lijsten!$D$3)</f>
        <v>0</v>
      </c>
    </row>
    <row r="25" spans="1:28" x14ac:dyDescent="0.3">
      <c r="A25" s="56"/>
      <c r="B25" s="57" t="s">
        <v>31</v>
      </c>
      <c r="C25" s="61"/>
      <c r="D25" s="58"/>
      <c r="E25" s="57"/>
      <c r="F25" s="59">
        <v>0</v>
      </c>
      <c r="G25" s="60"/>
      <c r="H25" s="60"/>
      <c r="I25" s="22">
        <f t="shared" si="1"/>
        <v>0.42370000000000002</v>
      </c>
      <c r="J25" s="38">
        <f t="shared" si="2"/>
        <v>0</v>
      </c>
      <c r="K25" s="63">
        <f t="shared" si="3"/>
        <v>0</v>
      </c>
      <c r="L25" s="36">
        <f t="shared" si="4"/>
        <v>0</v>
      </c>
      <c r="M25" s="36">
        <f t="shared" si="5"/>
        <v>0</v>
      </c>
      <c r="N25" s="36">
        <f t="shared" si="6"/>
        <v>0</v>
      </c>
      <c r="O25" s="36">
        <f t="shared" si="7"/>
        <v>0</v>
      </c>
      <c r="P25" s="36">
        <f t="shared" si="8"/>
        <v>0</v>
      </c>
      <c r="Q25" s="36">
        <f t="shared" si="9"/>
        <v>0</v>
      </c>
      <c r="R25" s="36">
        <f t="shared" si="10"/>
        <v>0</v>
      </c>
      <c r="S25" s="36">
        <f t="shared" si="11"/>
        <v>0</v>
      </c>
      <c r="T25" s="36">
        <f t="shared" si="12"/>
        <v>0</v>
      </c>
      <c r="U25" s="36">
        <f t="shared" si="13"/>
        <v>0</v>
      </c>
      <c r="X25" s="36">
        <f>SUMIF(B25,"Scheidsrechter",Lijsten!$D$4)</f>
        <v>0.42370000000000002</v>
      </c>
      <c r="Y25" s="36">
        <f>SUMIF(B25,"Waarnemer",Lijsten!$D$4)</f>
        <v>0</v>
      </c>
      <c r="Z25" s="36">
        <f>SUMIF(B25,"Sportkampen",Lijsten!$D$4)</f>
        <v>0</v>
      </c>
      <c r="AA25" s="36">
        <f>SUMIF(B25,"Lesgevers of Trainers",Lijsten!$D$4)</f>
        <v>0</v>
      </c>
      <c r="AB25" s="36">
        <f>SUMIF(B25,"Andere",Lijsten!$D$3)</f>
        <v>0</v>
      </c>
    </row>
    <row r="26" spans="1:28" x14ac:dyDescent="0.3">
      <c r="A26" s="56"/>
      <c r="B26" s="57" t="s">
        <v>31</v>
      </c>
      <c r="C26" s="58"/>
      <c r="D26" s="58"/>
      <c r="E26" s="57"/>
      <c r="F26" s="59">
        <v>0</v>
      </c>
      <c r="G26" s="60"/>
      <c r="H26" s="60"/>
      <c r="I26" s="22">
        <f t="shared" si="1"/>
        <v>0.42370000000000002</v>
      </c>
      <c r="J26" s="38">
        <f t="shared" si="2"/>
        <v>0</v>
      </c>
      <c r="K26" s="63">
        <f t="shared" si="3"/>
        <v>0</v>
      </c>
      <c r="L26" s="36">
        <f t="shared" si="4"/>
        <v>0</v>
      </c>
      <c r="M26" s="36">
        <f t="shared" si="5"/>
        <v>0</v>
      </c>
      <c r="N26" s="36">
        <f t="shared" si="6"/>
        <v>0</v>
      </c>
      <c r="O26" s="36">
        <f t="shared" si="7"/>
        <v>0</v>
      </c>
      <c r="P26" s="36">
        <f t="shared" si="8"/>
        <v>0</v>
      </c>
      <c r="Q26" s="36">
        <f t="shared" si="9"/>
        <v>0</v>
      </c>
      <c r="R26" s="36">
        <f t="shared" si="10"/>
        <v>0</v>
      </c>
      <c r="S26" s="36">
        <f t="shared" si="11"/>
        <v>0</v>
      </c>
      <c r="T26" s="36">
        <f t="shared" si="12"/>
        <v>0</v>
      </c>
      <c r="U26" s="36">
        <f t="shared" si="13"/>
        <v>0</v>
      </c>
      <c r="X26" s="36">
        <f>SUMIF(B26,"Scheidsrechter",Lijsten!$D$4)</f>
        <v>0.42370000000000002</v>
      </c>
      <c r="Y26" s="36">
        <f>SUMIF(B26,"Waarnemer",Lijsten!$D$4)</f>
        <v>0</v>
      </c>
      <c r="Z26" s="36">
        <f>SUMIF(B26,"Sportkampen",Lijsten!$D$4)</f>
        <v>0</v>
      </c>
      <c r="AA26" s="36">
        <f>SUMIF(B26,"Lesgevers of Trainers",Lijsten!$D$4)</f>
        <v>0</v>
      </c>
      <c r="AB26" s="36">
        <f>SUMIF(B26,"Andere",Lijsten!$D$3)</f>
        <v>0</v>
      </c>
    </row>
    <row r="27" spans="1:28" x14ac:dyDescent="0.3">
      <c r="A27" s="56"/>
      <c r="B27" s="57" t="s">
        <v>31</v>
      </c>
      <c r="C27" s="61"/>
      <c r="D27" s="58"/>
      <c r="E27" s="57"/>
      <c r="F27" s="59">
        <v>0</v>
      </c>
      <c r="G27" s="60"/>
      <c r="H27" s="60"/>
      <c r="I27" s="22">
        <f t="shared" si="1"/>
        <v>0.42370000000000002</v>
      </c>
      <c r="J27" s="38">
        <f t="shared" si="2"/>
        <v>0</v>
      </c>
      <c r="K27" s="63">
        <f t="shared" si="3"/>
        <v>0</v>
      </c>
      <c r="L27" s="36">
        <f t="shared" si="4"/>
        <v>0</v>
      </c>
      <c r="M27" s="36">
        <f t="shared" si="5"/>
        <v>0</v>
      </c>
      <c r="N27" s="36">
        <f t="shared" si="6"/>
        <v>0</v>
      </c>
      <c r="O27" s="36">
        <f t="shared" si="7"/>
        <v>0</v>
      </c>
      <c r="P27" s="36">
        <f t="shared" si="8"/>
        <v>0</v>
      </c>
      <c r="Q27" s="36">
        <f t="shared" si="9"/>
        <v>0</v>
      </c>
      <c r="R27" s="36">
        <f t="shared" si="10"/>
        <v>0</v>
      </c>
      <c r="S27" s="36">
        <f t="shared" si="11"/>
        <v>0</v>
      </c>
      <c r="T27" s="36">
        <f t="shared" si="12"/>
        <v>0</v>
      </c>
      <c r="U27" s="36">
        <f t="shared" si="13"/>
        <v>0</v>
      </c>
      <c r="X27" s="36">
        <f>SUMIF(B27,"Scheidsrechter",Lijsten!$D$4)</f>
        <v>0.42370000000000002</v>
      </c>
      <c r="Y27" s="36">
        <f>SUMIF(B27,"Waarnemer",Lijsten!$D$4)</f>
        <v>0</v>
      </c>
      <c r="Z27" s="36">
        <f>SUMIF(B27,"Sportkampen",Lijsten!$D$4)</f>
        <v>0</v>
      </c>
      <c r="AA27" s="36">
        <f>SUMIF(B27,"Lesgevers of Trainers",Lijsten!$D$4)</f>
        <v>0</v>
      </c>
      <c r="AB27" s="36">
        <f>SUMIF(B27,"Andere",Lijsten!$D$3)</f>
        <v>0</v>
      </c>
    </row>
    <row r="28" spans="1:28" x14ac:dyDescent="0.3">
      <c r="A28" s="56"/>
      <c r="B28" s="57" t="s">
        <v>31</v>
      </c>
      <c r="C28" s="61"/>
      <c r="D28" s="58"/>
      <c r="E28" s="57"/>
      <c r="F28" s="59">
        <v>0</v>
      </c>
      <c r="G28" s="60"/>
      <c r="H28" s="60"/>
      <c r="I28" s="22">
        <f t="shared" si="1"/>
        <v>0.42370000000000002</v>
      </c>
      <c r="J28" s="38">
        <f t="shared" si="2"/>
        <v>0</v>
      </c>
      <c r="K28" s="63">
        <f t="shared" si="3"/>
        <v>0</v>
      </c>
      <c r="L28" s="36">
        <f t="shared" si="4"/>
        <v>0</v>
      </c>
      <c r="M28" s="36">
        <f t="shared" si="5"/>
        <v>0</v>
      </c>
      <c r="N28" s="36">
        <f t="shared" si="6"/>
        <v>0</v>
      </c>
      <c r="O28" s="36">
        <f t="shared" si="7"/>
        <v>0</v>
      </c>
      <c r="P28" s="36">
        <f t="shared" si="8"/>
        <v>0</v>
      </c>
      <c r="Q28" s="36">
        <f t="shared" si="9"/>
        <v>0</v>
      </c>
      <c r="R28" s="36">
        <f t="shared" si="10"/>
        <v>0</v>
      </c>
      <c r="S28" s="36">
        <f t="shared" si="11"/>
        <v>0</v>
      </c>
      <c r="T28" s="36">
        <f t="shared" si="12"/>
        <v>0</v>
      </c>
      <c r="U28" s="36">
        <f t="shared" si="13"/>
        <v>0</v>
      </c>
      <c r="X28" s="36">
        <f>SUMIF(B28,"Scheidsrechter",Lijsten!$D$4)</f>
        <v>0.42370000000000002</v>
      </c>
      <c r="Y28" s="36">
        <f>SUMIF(B28,"Waarnemer",Lijsten!$D$4)</f>
        <v>0</v>
      </c>
      <c r="Z28" s="36">
        <f>SUMIF(B28,"Sportkampen",Lijsten!$D$4)</f>
        <v>0</v>
      </c>
      <c r="AA28" s="36">
        <f>SUMIF(B28,"Lesgevers of Trainers",Lijsten!$D$4)</f>
        <v>0</v>
      </c>
      <c r="AB28" s="36">
        <f>SUMIF(B28,"Andere",Lijsten!$D$3)</f>
        <v>0</v>
      </c>
    </row>
    <row r="29" spans="1:28" ht="13.8" customHeight="1" x14ac:dyDescent="0.3">
      <c r="A29" s="56"/>
      <c r="B29" s="57" t="s">
        <v>31</v>
      </c>
      <c r="C29" s="61"/>
      <c r="D29" s="58"/>
      <c r="E29" s="57"/>
      <c r="F29" s="59">
        <v>0</v>
      </c>
      <c r="G29" s="60"/>
      <c r="H29" s="60"/>
      <c r="I29" s="22">
        <f t="shared" si="1"/>
        <v>0.42370000000000002</v>
      </c>
      <c r="J29" s="38">
        <f t="shared" si="2"/>
        <v>0</v>
      </c>
      <c r="K29" s="63">
        <f t="shared" si="3"/>
        <v>0</v>
      </c>
      <c r="L29" s="36">
        <f t="shared" si="4"/>
        <v>0</v>
      </c>
      <c r="M29" s="36">
        <f t="shared" si="5"/>
        <v>0</v>
      </c>
      <c r="N29" s="36">
        <f t="shared" si="6"/>
        <v>0</v>
      </c>
      <c r="O29" s="36">
        <f t="shared" si="7"/>
        <v>0</v>
      </c>
      <c r="P29" s="36">
        <f t="shared" si="8"/>
        <v>0</v>
      </c>
      <c r="Q29" s="36">
        <f t="shared" si="9"/>
        <v>0</v>
      </c>
      <c r="R29" s="36">
        <f t="shared" si="10"/>
        <v>0</v>
      </c>
      <c r="S29" s="36">
        <f t="shared" si="11"/>
        <v>0</v>
      </c>
      <c r="T29" s="36">
        <f t="shared" si="12"/>
        <v>0</v>
      </c>
      <c r="U29" s="36">
        <f t="shared" si="13"/>
        <v>0</v>
      </c>
      <c r="X29" s="36">
        <f>SUMIF(B29,"Scheidsrechter",Lijsten!$D$4)</f>
        <v>0.42370000000000002</v>
      </c>
      <c r="Y29" s="36">
        <f>SUMIF(B29,"Waarnemer",Lijsten!$D$4)</f>
        <v>0</v>
      </c>
      <c r="Z29" s="36">
        <f>SUMIF(B29,"Sportkampen",Lijsten!$D$4)</f>
        <v>0</v>
      </c>
      <c r="AA29" s="36">
        <f>SUMIF(B29,"Lesgevers of Trainers",Lijsten!$D$4)</f>
        <v>0</v>
      </c>
      <c r="AB29" s="36">
        <f>SUMIF(B29,"Andere",Lijsten!$D$3)</f>
        <v>0</v>
      </c>
    </row>
    <row r="30" spans="1:28" x14ac:dyDescent="0.3">
      <c r="A30" s="56"/>
      <c r="B30" s="57" t="s">
        <v>31</v>
      </c>
      <c r="C30" s="58"/>
      <c r="D30" s="58"/>
      <c r="E30" s="57"/>
      <c r="F30" s="59">
        <v>0</v>
      </c>
      <c r="G30" s="60"/>
      <c r="H30" s="60"/>
      <c r="I30" s="22">
        <f t="shared" si="1"/>
        <v>0.42370000000000002</v>
      </c>
      <c r="J30" s="38">
        <f t="shared" si="2"/>
        <v>0</v>
      </c>
      <c r="K30" s="63">
        <f t="shared" si="3"/>
        <v>0</v>
      </c>
      <c r="L30" s="36">
        <f t="shared" si="4"/>
        <v>0</v>
      </c>
      <c r="M30" s="36">
        <f t="shared" si="5"/>
        <v>0</v>
      </c>
      <c r="N30" s="36">
        <f t="shared" si="6"/>
        <v>0</v>
      </c>
      <c r="O30" s="36">
        <f t="shared" si="7"/>
        <v>0</v>
      </c>
      <c r="P30" s="36">
        <f t="shared" si="8"/>
        <v>0</v>
      </c>
      <c r="Q30" s="36">
        <f t="shared" si="9"/>
        <v>0</v>
      </c>
      <c r="R30" s="36">
        <f t="shared" si="10"/>
        <v>0</v>
      </c>
      <c r="S30" s="36">
        <f t="shared" si="11"/>
        <v>0</v>
      </c>
      <c r="T30" s="36">
        <f t="shared" si="12"/>
        <v>0</v>
      </c>
      <c r="U30" s="36">
        <f t="shared" si="13"/>
        <v>0</v>
      </c>
      <c r="X30" s="36">
        <f>SUMIF(B30,"Scheidsrechter",Lijsten!$D$4)</f>
        <v>0.42370000000000002</v>
      </c>
      <c r="Y30" s="36">
        <f>SUMIF(B30,"Waarnemer",Lijsten!$D$4)</f>
        <v>0</v>
      </c>
      <c r="Z30" s="36">
        <f>SUMIF(B30,"Sportkampen",Lijsten!$D$4)</f>
        <v>0</v>
      </c>
      <c r="AA30" s="36">
        <f>SUMIF(B30,"Lesgevers of Trainers",Lijsten!$D$4)</f>
        <v>0</v>
      </c>
      <c r="AB30" s="36">
        <f>SUMIF(B30,"Andere",Lijsten!$D$3)</f>
        <v>0</v>
      </c>
    </row>
    <row r="31" spans="1:28" x14ac:dyDescent="0.3">
      <c r="A31" s="56"/>
      <c r="B31" s="57" t="s">
        <v>31</v>
      </c>
      <c r="C31" s="61"/>
      <c r="D31" s="58"/>
      <c r="E31" s="57"/>
      <c r="F31" s="59">
        <v>0</v>
      </c>
      <c r="G31" s="60"/>
      <c r="H31" s="60"/>
      <c r="I31" s="22">
        <f t="shared" si="1"/>
        <v>0.42370000000000002</v>
      </c>
      <c r="J31" s="38">
        <f t="shared" si="2"/>
        <v>0</v>
      </c>
      <c r="K31" s="63">
        <f t="shared" si="3"/>
        <v>0</v>
      </c>
      <c r="L31" s="36">
        <f t="shared" si="4"/>
        <v>0</v>
      </c>
      <c r="M31" s="36">
        <f t="shared" si="5"/>
        <v>0</v>
      </c>
      <c r="N31" s="36">
        <f t="shared" si="6"/>
        <v>0</v>
      </c>
      <c r="O31" s="36">
        <f t="shared" si="7"/>
        <v>0</v>
      </c>
      <c r="P31" s="36">
        <f t="shared" si="8"/>
        <v>0</v>
      </c>
      <c r="Q31" s="36">
        <f t="shared" si="9"/>
        <v>0</v>
      </c>
      <c r="R31" s="36">
        <f t="shared" si="10"/>
        <v>0</v>
      </c>
      <c r="S31" s="36">
        <f t="shared" si="11"/>
        <v>0</v>
      </c>
      <c r="T31" s="36">
        <f t="shared" si="12"/>
        <v>0</v>
      </c>
      <c r="U31" s="36">
        <f t="shared" si="13"/>
        <v>0</v>
      </c>
      <c r="X31" s="36">
        <f>SUMIF(B31,"Scheidsrechter",Lijsten!$D$4)</f>
        <v>0.42370000000000002</v>
      </c>
      <c r="Y31" s="36">
        <f>SUMIF(B31,"Waarnemer",Lijsten!$D$4)</f>
        <v>0</v>
      </c>
      <c r="Z31" s="36">
        <f>SUMIF(B31,"Sportkampen",Lijsten!$D$4)</f>
        <v>0</v>
      </c>
      <c r="AA31" s="36">
        <f>SUMIF(B31,"Lesgevers of Trainers",Lijsten!$D$4)</f>
        <v>0</v>
      </c>
      <c r="AB31" s="36">
        <f>SUMIF(B31,"Andere",Lijsten!$D$3)</f>
        <v>0</v>
      </c>
    </row>
    <row r="32" spans="1:28" x14ac:dyDescent="0.3">
      <c r="A32" s="56"/>
      <c r="B32" s="57" t="s">
        <v>31</v>
      </c>
      <c r="C32" s="61"/>
      <c r="D32" s="58"/>
      <c r="E32" s="57"/>
      <c r="F32" s="59">
        <v>0</v>
      </c>
      <c r="G32" s="60"/>
      <c r="H32" s="60"/>
      <c r="I32" s="22">
        <f t="shared" si="1"/>
        <v>0.42370000000000002</v>
      </c>
      <c r="J32" s="38">
        <f t="shared" si="2"/>
        <v>0</v>
      </c>
      <c r="K32" s="63">
        <f t="shared" si="3"/>
        <v>0</v>
      </c>
      <c r="L32" s="36">
        <f t="shared" si="4"/>
        <v>0</v>
      </c>
      <c r="M32" s="36">
        <f t="shared" si="5"/>
        <v>0</v>
      </c>
      <c r="N32" s="36">
        <f t="shared" si="6"/>
        <v>0</v>
      </c>
      <c r="O32" s="36">
        <f t="shared" si="7"/>
        <v>0</v>
      </c>
      <c r="P32" s="36">
        <f t="shared" si="8"/>
        <v>0</v>
      </c>
      <c r="Q32" s="36">
        <f t="shared" si="9"/>
        <v>0</v>
      </c>
      <c r="R32" s="36">
        <f t="shared" si="10"/>
        <v>0</v>
      </c>
      <c r="S32" s="36">
        <f t="shared" si="11"/>
        <v>0</v>
      </c>
      <c r="T32" s="36">
        <f t="shared" si="12"/>
        <v>0</v>
      </c>
      <c r="U32" s="36">
        <f t="shared" si="13"/>
        <v>0</v>
      </c>
      <c r="X32" s="36">
        <f>SUMIF(B32,"Scheidsrechter",Lijsten!$D$4)</f>
        <v>0.42370000000000002</v>
      </c>
      <c r="Y32" s="36">
        <f>SUMIF(B32,"Waarnemer",Lijsten!$D$4)</f>
        <v>0</v>
      </c>
      <c r="Z32" s="36">
        <f>SUMIF(B32,"Sportkampen",Lijsten!$D$4)</f>
        <v>0</v>
      </c>
      <c r="AA32" s="36">
        <f>SUMIF(B32,"Lesgevers of Trainers",Lijsten!$D$4)</f>
        <v>0</v>
      </c>
      <c r="AB32" s="36">
        <f>SUMIF(B32,"Andere",Lijsten!$D$3)</f>
        <v>0</v>
      </c>
    </row>
    <row r="33" spans="1:28" x14ac:dyDescent="0.3">
      <c r="A33" s="56"/>
      <c r="B33" s="57" t="s">
        <v>31</v>
      </c>
      <c r="C33" s="61"/>
      <c r="D33" s="58"/>
      <c r="E33" s="57"/>
      <c r="F33" s="59">
        <v>0</v>
      </c>
      <c r="G33" s="60"/>
      <c r="H33" s="60"/>
      <c r="I33" s="22">
        <f t="shared" si="1"/>
        <v>0.42370000000000002</v>
      </c>
      <c r="J33" s="38">
        <f t="shared" si="2"/>
        <v>0</v>
      </c>
      <c r="K33" s="63">
        <f t="shared" si="3"/>
        <v>0</v>
      </c>
      <c r="L33" s="36">
        <f t="shared" si="4"/>
        <v>0</v>
      </c>
      <c r="M33" s="36">
        <f t="shared" si="5"/>
        <v>0</v>
      </c>
      <c r="N33" s="36">
        <f t="shared" si="6"/>
        <v>0</v>
      </c>
      <c r="O33" s="36">
        <f t="shared" si="7"/>
        <v>0</v>
      </c>
      <c r="P33" s="36">
        <f t="shared" si="8"/>
        <v>0</v>
      </c>
      <c r="Q33" s="36">
        <f t="shared" si="9"/>
        <v>0</v>
      </c>
      <c r="R33" s="36">
        <f t="shared" si="10"/>
        <v>0</v>
      </c>
      <c r="S33" s="36">
        <f t="shared" si="11"/>
        <v>0</v>
      </c>
      <c r="T33" s="36">
        <f t="shared" si="12"/>
        <v>0</v>
      </c>
      <c r="U33" s="36">
        <f t="shared" si="13"/>
        <v>0</v>
      </c>
      <c r="X33" s="36">
        <f>SUMIF(B33,"Scheidsrechter",Lijsten!$D$4)</f>
        <v>0.42370000000000002</v>
      </c>
      <c r="Y33" s="36">
        <f>SUMIF(B33,"Waarnemer",Lijsten!$D$4)</f>
        <v>0</v>
      </c>
      <c r="Z33" s="36">
        <f>SUMIF(B33,"Sportkampen",Lijsten!$D$4)</f>
        <v>0</v>
      </c>
      <c r="AA33" s="36">
        <f>SUMIF(B33,"Lesgevers of Trainers",Lijsten!$D$4)</f>
        <v>0</v>
      </c>
      <c r="AB33" s="36">
        <f>SUMIF(B33,"Andere",Lijsten!$D$3)</f>
        <v>0</v>
      </c>
    </row>
    <row r="34" spans="1:28" x14ac:dyDescent="0.3">
      <c r="A34" s="56"/>
      <c r="B34" s="57" t="s">
        <v>31</v>
      </c>
      <c r="C34" s="61"/>
      <c r="D34" s="58"/>
      <c r="E34" s="57"/>
      <c r="F34" s="59">
        <v>0</v>
      </c>
      <c r="G34" s="60"/>
      <c r="H34" s="60"/>
      <c r="I34" s="22">
        <f t="shared" si="1"/>
        <v>0.42370000000000002</v>
      </c>
      <c r="J34" s="38">
        <f t="shared" si="2"/>
        <v>0</v>
      </c>
      <c r="K34" s="63">
        <f t="shared" si="3"/>
        <v>0</v>
      </c>
      <c r="L34" s="36">
        <f t="shared" si="4"/>
        <v>0</v>
      </c>
      <c r="M34" s="36">
        <f t="shared" si="5"/>
        <v>0</v>
      </c>
      <c r="N34" s="36">
        <f t="shared" si="6"/>
        <v>0</v>
      </c>
      <c r="O34" s="36">
        <f t="shared" si="7"/>
        <v>0</v>
      </c>
      <c r="P34" s="36">
        <f t="shared" si="8"/>
        <v>0</v>
      </c>
      <c r="Q34" s="36">
        <f t="shared" si="9"/>
        <v>0</v>
      </c>
      <c r="R34" s="36">
        <f t="shared" si="10"/>
        <v>0</v>
      </c>
      <c r="S34" s="36">
        <f t="shared" si="11"/>
        <v>0</v>
      </c>
      <c r="T34" s="36">
        <f t="shared" si="12"/>
        <v>0</v>
      </c>
      <c r="U34" s="36">
        <f t="shared" si="13"/>
        <v>0</v>
      </c>
      <c r="X34" s="36">
        <f>SUMIF(B34,"Scheidsrechter",Lijsten!$D$4)</f>
        <v>0.42370000000000002</v>
      </c>
      <c r="Y34" s="36">
        <f>SUMIF(B34,"Waarnemer",Lijsten!$D$4)</f>
        <v>0</v>
      </c>
      <c r="Z34" s="36">
        <f>SUMIF(B34,"Sportkampen",Lijsten!$D$4)</f>
        <v>0</v>
      </c>
      <c r="AA34" s="36">
        <f>SUMIF(B34,"Lesgevers of Trainers",Lijsten!$D$4)</f>
        <v>0</v>
      </c>
      <c r="AB34" s="36">
        <f>SUMIF(B34,"Andere",Lijsten!$D$3)</f>
        <v>0</v>
      </c>
    </row>
    <row r="35" spans="1:28" x14ac:dyDescent="0.3">
      <c r="A35" s="56"/>
      <c r="B35" s="57" t="s">
        <v>31</v>
      </c>
      <c r="C35" s="61"/>
      <c r="D35" s="58"/>
      <c r="E35" s="57"/>
      <c r="F35" s="59">
        <v>0</v>
      </c>
      <c r="G35" s="60"/>
      <c r="H35" s="60"/>
      <c r="I35" s="22">
        <f t="shared" si="1"/>
        <v>0.42370000000000002</v>
      </c>
      <c r="J35" s="38">
        <f t="shared" si="2"/>
        <v>0</v>
      </c>
      <c r="K35" s="63">
        <f t="shared" si="3"/>
        <v>0</v>
      </c>
      <c r="L35" s="36">
        <f t="shared" si="4"/>
        <v>0</v>
      </c>
      <c r="M35" s="36">
        <f t="shared" si="5"/>
        <v>0</v>
      </c>
      <c r="N35" s="36">
        <f t="shared" si="6"/>
        <v>0</v>
      </c>
      <c r="O35" s="36">
        <f t="shared" si="7"/>
        <v>0</v>
      </c>
      <c r="P35" s="36">
        <f t="shared" si="8"/>
        <v>0</v>
      </c>
      <c r="Q35" s="36">
        <f t="shared" si="9"/>
        <v>0</v>
      </c>
      <c r="R35" s="36">
        <f t="shared" si="10"/>
        <v>0</v>
      </c>
      <c r="S35" s="36">
        <f t="shared" si="11"/>
        <v>0</v>
      </c>
      <c r="T35" s="36">
        <f t="shared" si="12"/>
        <v>0</v>
      </c>
      <c r="U35" s="36">
        <f t="shared" si="13"/>
        <v>0</v>
      </c>
      <c r="X35" s="36">
        <f>SUMIF(B35,"Scheidsrechter",Lijsten!$D$4)</f>
        <v>0.42370000000000002</v>
      </c>
      <c r="Y35" s="36">
        <f>SUMIF(B35,"Waarnemer",Lijsten!$D$4)</f>
        <v>0</v>
      </c>
      <c r="Z35" s="36">
        <f>SUMIF(B35,"Sportkampen",Lijsten!$D$4)</f>
        <v>0</v>
      </c>
      <c r="AA35" s="36">
        <f>SUMIF(B35,"Lesgevers of Trainers",Lijsten!$D$4)</f>
        <v>0</v>
      </c>
      <c r="AB35" s="36">
        <f>SUMIF(B35,"Andere",Lijsten!$D$3)</f>
        <v>0</v>
      </c>
    </row>
    <row r="36" spans="1:28" x14ac:dyDescent="0.3">
      <c r="A36" s="56"/>
      <c r="B36" s="57" t="s">
        <v>31</v>
      </c>
      <c r="C36" s="61"/>
      <c r="D36" s="58"/>
      <c r="E36" s="57"/>
      <c r="F36" s="59">
        <v>0</v>
      </c>
      <c r="G36" s="60"/>
      <c r="H36" s="60"/>
      <c r="I36" s="22">
        <f t="shared" si="1"/>
        <v>0.42370000000000002</v>
      </c>
      <c r="J36" s="38">
        <f t="shared" si="2"/>
        <v>0</v>
      </c>
      <c r="K36" s="63">
        <f t="shared" si="3"/>
        <v>0</v>
      </c>
      <c r="L36" s="36">
        <f t="shared" si="4"/>
        <v>0</v>
      </c>
      <c r="M36" s="36">
        <f t="shared" si="5"/>
        <v>0</v>
      </c>
      <c r="N36" s="36">
        <f t="shared" si="6"/>
        <v>0</v>
      </c>
      <c r="O36" s="36">
        <f t="shared" si="7"/>
        <v>0</v>
      </c>
      <c r="P36" s="36">
        <f t="shared" si="8"/>
        <v>0</v>
      </c>
      <c r="Q36" s="36">
        <f t="shared" si="9"/>
        <v>0</v>
      </c>
      <c r="R36" s="36">
        <f t="shared" si="10"/>
        <v>0</v>
      </c>
      <c r="S36" s="36">
        <f t="shared" si="11"/>
        <v>0</v>
      </c>
      <c r="T36" s="36">
        <f t="shared" si="12"/>
        <v>0</v>
      </c>
      <c r="U36" s="36">
        <f t="shared" si="13"/>
        <v>0</v>
      </c>
      <c r="X36" s="36">
        <f>SUMIF(B36,"Scheidsrechter",Lijsten!$D$4)</f>
        <v>0.42370000000000002</v>
      </c>
      <c r="Y36" s="36">
        <f>SUMIF(B36,"Waarnemer",Lijsten!$D$4)</f>
        <v>0</v>
      </c>
      <c r="Z36" s="36">
        <f>SUMIF(B36,"Sportkampen",Lijsten!$D$4)</f>
        <v>0</v>
      </c>
      <c r="AA36" s="36">
        <f>SUMIF(B36,"Lesgevers of Trainers",Lijsten!$D$4)</f>
        <v>0</v>
      </c>
      <c r="AB36" s="36">
        <f>SUMIF(B36,"Andere",Lijsten!$D$3)</f>
        <v>0</v>
      </c>
    </row>
    <row r="37" spans="1:28" x14ac:dyDescent="0.3">
      <c r="A37" s="56"/>
      <c r="B37" s="57" t="s">
        <v>31</v>
      </c>
      <c r="C37" s="61"/>
      <c r="D37" s="58"/>
      <c r="E37" s="57"/>
      <c r="F37" s="59">
        <v>0</v>
      </c>
      <c r="G37" s="60"/>
      <c r="H37" s="60"/>
      <c r="I37" s="22">
        <f t="shared" si="1"/>
        <v>0.42370000000000002</v>
      </c>
      <c r="J37" s="38">
        <f t="shared" si="2"/>
        <v>0</v>
      </c>
      <c r="K37" s="63">
        <f t="shared" si="3"/>
        <v>0</v>
      </c>
      <c r="L37" s="36">
        <f t="shared" si="4"/>
        <v>0</v>
      </c>
      <c r="M37" s="36">
        <f t="shared" si="5"/>
        <v>0</v>
      </c>
      <c r="N37" s="36">
        <f t="shared" si="6"/>
        <v>0</v>
      </c>
      <c r="O37" s="36">
        <f t="shared" si="7"/>
        <v>0</v>
      </c>
      <c r="P37" s="36">
        <f t="shared" si="8"/>
        <v>0</v>
      </c>
      <c r="Q37" s="36">
        <f t="shared" si="9"/>
        <v>0</v>
      </c>
      <c r="R37" s="36">
        <f t="shared" si="10"/>
        <v>0</v>
      </c>
      <c r="S37" s="36">
        <f t="shared" si="11"/>
        <v>0</v>
      </c>
      <c r="T37" s="36">
        <f t="shared" si="12"/>
        <v>0</v>
      </c>
      <c r="U37" s="36">
        <f t="shared" si="13"/>
        <v>0</v>
      </c>
      <c r="X37" s="36">
        <f>SUMIF(B37,"Scheidsrechter",Lijsten!$D$4)</f>
        <v>0.42370000000000002</v>
      </c>
      <c r="Y37" s="36">
        <f>SUMIF(B37,"Waarnemer",Lijsten!$D$4)</f>
        <v>0</v>
      </c>
      <c r="Z37" s="36">
        <f>SUMIF(B37,"Sportkampen",Lijsten!$D$4)</f>
        <v>0</v>
      </c>
      <c r="AA37" s="36">
        <f>SUMIF(B37,"Lesgevers of Trainers",Lijsten!$D$4)</f>
        <v>0</v>
      </c>
      <c r="AB37" s="36">
        <f>SUMIF(B37,"Andere",Lijsten!$D$3)</f>
        <v>0</v>
      </c>
    </row>
    <row r="38" spans="1:28" x14ac:dyDescent="0.3">
      <c r="A38" s="56"/>
      <c r="B38" s="57" t="s">
        <v>31</v>
      </c>
      <c r="C38" s="61"/>
      <c r="D38" s="58"/>
      <c r="E38" s="57"/>
      <c r="F38" s="59">
        <v>0</v>
      </c>
      <c r="G38" s="60"/>
      <c r="H38" s="60"/>
      <c r="I38" s="22">
        <f t="shared" si="1"/>
        <v>0.42370000000000002</v>
      </c>
      <c r="J38" s="38">
        <f t="shared" si="2"/>
        <v>0</v>
      </c>
      <c r="K38" s="63">
        <f t="shared" si="3"/>
        <v>0</v>
      </c>
      <c r="L38" s="36">
        <f t="shared" si="4"/>
        <v>0</v>
      </c>
      <c r="M38" s="36">
        <f t="shared" si="5"/>
        <v>0</v>
      </c>
      <c r="N38" s="36">
        <f t="shared" si="6"/>
        <v>0</v>
      </c>
      <c r="O38" s="36">
        <f t="shared" si="7"/>
        <v>0</v>
      </c>
      <c r="P38" s="36">
        <f t="shared" si="8"/>
        <v>0</v>
      </c>
      <c r="Q38" s="36">
        <f t="shared" si="9"/>
        <v>0</v>
      </c>
      <c r="R38" s="36">
        <f t="shared" si="10"/>
        <v>0</v>
      </c>
      <c r="S38" s="36">
        <f t="shared" si="11"/>
        <v>0</v>
      </c>
      <c r="T38" s="36">
        <f t="shared" si="12"/>
        <v>0</v>
      </c>
      <c r="U38" s="36">
        <f t="shared" si="13"/>
        <v>0</v>
      </c>
      <c r="X38" s="36">
        <f>SUMIF(B38,"Scheidsrechter",Lijsten!$D$4)</f>
        <v>0.42370000000000002</v>
      </c>
      <c r="Y38" s="36">
        <f>SUMIF(B38,"Waarnemer",Lijsten!$D$4)</f>
        <v>0</v>
      </c>
      <c r="Z38" s="36">
        <f>SUMIF(B38,"Sportkampen",Lijsten!$D$4)</f>
        <v>0</v>
      </c>
      <c r="AA38" s="36">
        <f>SUMIF(B38,"Lesgevers of Trainers",Lijsten!$D$4)</f>
        <v>0</v>
      </c>
      <c r="AB38" s="36">
        <f>SUMIF(B38,"Andere",Lijsten!$D$3)</f>
        <v>0</v>
      </c>
    </row>
    <row r="39" spans="1:28" x14ac:dyDescent="0.3">
      <c r="A39" s="56"/>
      <c r="B39" s="57" t="s">
        <v>31</v>
      </c>
      <c r="C39" s="61"/>
      <c r="D39" s="58"/>
      <c r="E39" s="57"/>
      <c r="F39" s="59">
        <v>0</v>
      </c>
      <c r="G39" s="60"/>
      <c r="H39" s="60"/>
      <c r="I39" s="22">
        <f t="shared" si="1"/>
        <v>0.42370000000000002</v>
      </c>
      <c r="J39" s="38">
        <f t="shared" si="2"/>
        <v>0</v>
      </c>
      <c r="K39" s="63">
        <f t="shared" si="3"/>
        <v>0</v>
      </c>
      <c r="L39" s="36">
        <f t="shared" si="4"/>
        <v>0</v>
      </c>
      <c r="M39" s="36">
        <f t="shared" si="5"/>
        <v>0</v>
      </c>
      <c r="N39" s="36">
        <f t="shared" si="6"/>
        <v>0</v>
      </c>
      <c r="O39" s="36">
        <f t="shared" si="7"/>
        <v>0</v>
      </c>
      <c r="P39" s="36">
        <f t="shared" si="8"/>
        <v>0</v>
      </c>
      <c r="Q39" s="36">
        <f t="shared" si="9"/>
        <v>0</v>
      </c>
      <c r="R39" s="36">
        <f t="shared" si="10"/>
        <v>0</v>
      </c>
      <c r="S39" s="36">
        <f t="shared" si="11"/>
        <v>0</v>
      </c>
      <c r="T39" s="36">
        <f t="shared" si="12"/>
        <v>0</v>
      </c>
      <c r="U39" s="36">
        <f t="shared" si="13"/>
        <v>0</v>
      </c>
      <c r="X39" s="36">
        <f>SUMIF(B39,"Scheidsrechter",Lijsten!$D$4)</f>
        <v>0.42370000000000002</v>
      </c>
      <c r="Y39" s="36">
        <f>SUMIF(B39,"Waarnemer",Lijsten!$D$4)</f>
        <v>0</v>
      </c>
      <c r="Z39" s="36">
        <f>SUMIF(B39,"Sportkampen",Lijsten!$D$4)</f>
        <v>0</v>
      </c>
      <c r="AA39" s="36">
        <f>SUMIF(B39,"Lesgevers of Trainers",Lijsten!$D$4)</f>
        <v>0</v>
      </c>
      <c r="AB39" s="36">
        <f>SUMIF(B39,"Andere",Lijsten!$D$3)</f>
        <v>0</v>
      </c>
    </row>
    <row r="40" spans="1:28" x14ac:dyDescent="0.3">
      <c r="A40" s="56"/>
      <c r="B40" s="57" t="s">
        <v>31</v>
      </c>
      <c r="C40" s="61"/>
      <c r="D40" s="58"/>
      <c r="E40" s="57"/>
      <c r="F40" s="59">
        <v>0</v>
      </c>
      <c r="G40" s="60"/>
      <c r="H40" s="60"/>
      <c r="I40" s="22">
        <f t="shared" si="1"/>
        <v>0.42370000000000002</v>
      </c>
      <c r="J40" s="38">
        <f t="shared" si="2"/>
        <v>0</v>
      </c>
      <c r="K40" s="63">
        <f t="shared" si="3"/>
        <v>0</v>
      </c>
      <c r="L40" s="36">
        <f t="shared" si="4"/>
        <v>0</v>
      </c>
      <c r="M40" s="36">
        <f t="shared" si="5"/>
        <v>0</v>
      </c>
      <c r="N40" s="36">
        <f t="shared" si="6"/>
        <v>0</v>
      </c>
      <c r="O40" s="36">
        <f t="shared" si="7"/>
        <v>0</v>
      </c>
      <c r="P40" s="36">
        <f t="shared" si="8"/>
        <v>0</v>
      </c>
      <c r="Q40" s="36">
        <f t="shared" si="9"/>
        <v>0</v>
      </c>
      <c r="R40" s="36">
        <f t="shared" si="10"/>
        <v>0</v>
      </c>
      <c r="S40" s="36">
        <f t="shared" si="11"/>
        <v>0</v>
      </c>
      <c r="T40" s="36">
        <f t="shared" si="12"/>
        <v>0</v>
      </c>
      <c r="U40" s="36">
        <f t="shared" si="13"/>
        <v>0</v>
      </c>
      <c r="X40" s="36">
        <f>SUMIF(B40,"Scheidsrechter",Lijsten!$D$4)</f>
        <v>0.42370000000000002</v>
      </c>
      <c r="Y40" s="36">
        <f>SUMIF(B40,"Waarnemer",Lijsten!$D$4)</f>
        <v>0</v>
      </c>
      <c r="Z40" s="36">
        <f>SUMIF(B40,"Sportkampen",Lijsten!$D$4)</f>
        <v>0</v>
      </c>
      <c r="AA40" s="36">
        <f>SUMIF(B40,"Lesgevers of Trainers",Lijsten!$D$4)</f>
        <v>0</v>
      </c>
      <c r="AB40" s="36">
        <f>SUMIF(B40,"Andere",Lijsten!$D$3)</f>
        <v>0</v>
      </c>
    </row>
    <row r="41" spans="1:28" x14ac:dyDescent="0.3">
      <c r="A41" s="56"/>
      <c r="B41" s="57" t="s">
        <v>31</v>
      </c>
      <c r="C41" s="62"/>
      <c r="D41" s="62"/>
      <c r="E41" s="57"/>
      <c r="F41" s="59">
        <v>0</v>
      </c>
      <c r="G41" s="60"/>
      <c r="H41" s="60"/>
      <c r="I41" s="22">
        <f t="shared" si="1"/>
        <v>0.42370000000000002</v>
      </c>
      <c r="J41" s="38">
        <f t="shared" si="2"/>
        <v>0</v>
      </c>
      <c r="K41" s="63">
        <f t="shared" si="3"/>
        <v>0</v>
      </c>
      <c r="L41" s="36">
        <f t="shared" si="4"/>
        <v>0</v>
      </c>
      <c r="M41" s="36">
        <f t="shared" si="5"/>
        <v>0</v>
      </c>
      <c r="N41" s="36">
        <f t="shared" si="6"/>
        <v>0</v>
      </c>
      <c r="O41" s="36">
        <f t="shared" si="7"/>
        <v>0</v>
      </c>
      <c r="P41" s="36">
        <f t="shared" si="8"/>
        <v>0</v>
      </c>
      <c r="Q41" s="36">
        <f t="shared" si="9"/>
        <v>0</v>
      </c>
      <c r="R41" s="36">
        <f t="shared" si="10"/>
        <v>0</v>
      </c>
      <c r="S41" s="36">
        <f t="shared" si="11"/>
        <v>0</v>
      </c>
      <c r="T41" s="36">
        <f t="shared" si="12"/>
        <v>0</v>
      </c>
      <c r="U41" s="36">
        <f t="shared" si="13"/>
        <v>0</v>
      </c>
      <c r="X41" s="36">
        <f>SUMIF(B41,"Scheidsrechter",Lijsten!$D$4)</f>
        <v>0.42370000000000002</v>
      </c>
      <c r="Y41" s="36">
        <f>SUMIF(B41,"Waarnemer",Lijsten!$D$4)</f>
        <v>0</v>
      </c>
      <c r="Z41" s="36">
        <f>SUMIF(B41,"Sportkampen",Lijsten!$D$4)</f>
        <v>0</v>
      </c>
      <c r="AA41" s="36">
        <f>SUMIF(B41,"Lesgevers of Trainers",Lijsten!$D$4)</f>
        <v>0</v>
      </c>
      <c r="AB41" s="36">
        <f>SUMIF(B41,"Andere",Lijsten!$D$3)</f>
        <v>0</v>
      </c>
    </row>
  </sheetData>
  <sheetProtection algorithmName="SHA-512" hashValue="b0Wja3IXiur0cbHzrkd8GBBH5NGnNqT3O0B6k6QCu9IgE5TJzqugSwmAcXota1uF45lpwg76v9bbvbYiVPcXtw==" saltValue="Q40qBzaJKW43B2N0DupYtA==" spinCount="100000" sheet="1" objects="1" scenarios="1"/>
  <protectedRanges>
    <protectedRange sqref="A10:F10 G10:H41 A11:D41" name="Gegevens"/>
    <protectedRange algorithmName="SHA-512" hashValue="xI2049zbCJKfu0GETLE+WWfaMLsBW2vj5OM2gfykE5ArHtGZzNNwvYhXICT9dXMNY495CaVpqHxD33ysI7J2Hg==" saltValue="qDhSGNSmhPxN24xf38BYJQ==" spinCount="100000" sqref="A10:K10" name="Titels"/>
  </protectedRanges>
  <mergeCells count="9">
    <mergeCell ref="B4:C4"/>
    <mergeCell ref="E4:F4"/>
    <mergeCell ref="B5:C5"/>
    <mergeCell ref="E5:F5"/>
    <mergeCell ref="A1:B1"/>
    <mergeCell ref="B2:C2"/>
    <mergeCell ref="E2:F2"/>
    <mergeCell ref="B3:C3"/>
    <mergeCell ref="E3:F3"/>
  </mergeCells>
  <conditionalFormatting sqref="B11:B41">
    <cfRule type="containsText" dxfId="6" priority="1" operator="containsText" text="Maak een keuze">
      <formula>NOT(ISERROR(SEARCH("Maak een keuze",B11)))</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Footer xml:space="preserve">&amp;CVlaamse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162EA1E-6E21-485C-AB61-04FFC938156D}">
          <x14:formula1>
            <xm:f>Lijsten!$B$1:$B$6</xm:f>
          </x14:formula1>
          <xm:sqref>B11:B41</xm:sqref>
        </x14:dataValidation>
        <x14:dataValidation type="list" allowBlank="1" showInputMessage="1" showErrorMessage="1" xr:uid="{D9BA1E4B-A9FD-4C08-BADA-D15FE8DCA0FF}">
          <x14:formula1>
            <xm:f>Lijsten!$D$1:$D$4</xm:f>
          </x14:formula1>
          <xm:sqref>I11:I41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D1AFF-A8E0-4F59-982D-30F9ADB90F78}">
  <sheetPr>
    <pageSetUpPr fitToPage="1"/>
  </sheetPr>
  <dimension ref="A1:AB41"/>
  <sheetViews>
    <sheetView view="pageBreakPreview" zoomScale="85" zoomScaleNormal="85" zoomScaleSheetLayoutView="85" zoomScalePageLayoutView="70" workbookViewId="0">
      <selection activeCell="A11" sqref="A11"/>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 min="12" max="13" width="12.33203125" style="36" customWidth="1"/>
    <col min="14" max="15" width="14" style="36" customWidth="1"/>
    <col min="16" max="21" width="12.33203125" style="36" customWidth="1"/>
    <col min="22" max="28" width="8.88671875" style="36"/>
  </cols>
  <sheetData>
    <row r="1" spans="1:28" ht="15" thickBot="1" x14ac:dyDescent="0.35">
      <c r="A1" s="113" t="s">
        <v>29</v>
      </c>
      <c r="B1" s="114"/>
      <c r="C1" s="17"/>
      <c r="D1" s="17"/>
      <c r="E1" s="17"/>
      <c r="F1" s="17"/>
      <c r="G1" s="17"/>
      <c r="H1" s="17"/>
      <c r="I1" s="11"/>
      <c r="J1" s="11"/>
      <c r="K1" s="12"/>
    </row>
    <row r="2" spans="1:28" ht="25.8" x14ac:dyDescent="0.5">
      <c r="A2" s="15"/>
      <c r="B2" s="115" t="str">
        <f>CONCATENATE('Personalia en overzicht'!D8," ",'Personalia en overzicht'!D9)</f>
        <v>naam voornaam</v>
      </c>
      <c r="C2" s="116"/>
      <c r="D2" s="40" t="s">
        <v>39</v>
      </c>
      <c r="E2" s="119" t="s">
        <v>21</v>
      </c>
      <c r="F2" s="120"/>
      <c r="G2" s="18" t="s">
        <v>73</v>
      </c>
      <c r="I2" s="73"/>
      <c r="J2" s="74"/>
      <c r="K2" s="74"/>
    </row>
    <row r="3" spans="1:28" x14ac:dyDescent="0.3">
      <c r="A3" s="1"/>
      <c r="B3" s="117" t="str">
        <f>'Personalia en overzicht'!D10</f>
        <v>Straat + nummer</v>
      </c>
      <c r="C3" s="118"/>
      <c r="D3" s="27" t="s">
        <v>38</v>
      </c>
      <c r="E3" s="109" t="str">
        <f>CONCATENATE(B$2,C$2,E$4,G$2)</f>
        <v>naam voornaam202407</v>
      </c>
      <c r="F3" s="110"/>
      <c r="G3" s="18"/>
      <c r="I3" s="75"/>
      <c r="J3" s="75"/>
      <c r="K3" s="76"/>
    </row>
    <row r="4" spans="1:28" x14ac:dyDescent="0.3">
      <c r="A4" s="1"/>
      <c r="B4" s="117" t="str">
        <f>CONCATENATE('Personalia en overzicht'!D11," ",'Personalia en overzicht'!D12)</f>
        <v>postcode gemeente</v>
      </c>
      <c r="C4" s="118"/>
      <c r="D4" s="27" t="s">
        <v>40</v>
      </c>
      <c r="E4" s="109">
        <f>'Personalia en overzicht'!D3</f>
        <v>2024</v>
      </c>
      <c r="F4" s="110"/>
      <c r="G4" s="18"/>
      <c r="I4" s="75"/>
      <c r="J4" s="75"/>
      <c r="K4" s="76"/>
    </row>
    <row r="5" spans="1:28" ht="15" thickBot="1" x14ac:dyDescent="0.35">
      <c r="A5" s="1"/>
      <c r="B5" s="111" t="str">
        <f>'Personalia en overzicht'!D14</f>
        <v>BEXX XXXX XXXX XXXX</v>
      </c>
      <c r="C5" s="112"/>
      <c r="D5" s="28" t="s">
        <v>48</v>
      </c>
      <c r="E5" s="107" t="str">
        <f>'Personalia en overzicht'!D16</f>
        <v>Verenigingswerker</v>
      </c>
      <c r="F5" s="108"/>
      <c r="G5" s="18"/>
      <c r="I5" s="75"/>
      <c r="J5" s="75"/>
      <c r="K5" s="76"/>
    </row>
    <row r="6" spans="1:28" x14ac:dyDescent="0.3">
      <c r="A6" s="1"/>
      <c r="G6" s="18"/>
      <c r="I6" s="75"/>
      <c r="J6" s="75"/>
      <c r="K6" s="76"/>
    </row>
    <row r="7" spans="1:28" ht="15" thickBot="1" x14ac:dyDescent="0.35">
      <c r="G7" s="18"/>
      <c r="H7" s="96" t="s">
        <v>85</v>
      </c>
      <c r="I7" s="122">
        <f>ROUND(M8,0)</f>
        <v>0</v>
      </c>
      <c r="J7" s="97"/>
      <c r="K7" s="76"/>
    </row>
    <row r="8" spans="1:28" ht="24" thickBot="1" x14ac:dyDescent="0.5">
      <c r="A8" s="1"/>
      <c r="E8" s="89" t="s">
        <v>80</v>
      </c>
      <c r="F8" s="85">
        <f>SUM(G11:H41)</f>
        <v>0</v>
      </c>
      <c r="G8" s="86"/>
      <c r="H8" s="87" t="s">
        <v>81</v>
      </c>
      <c r="I8" s="88">
        <f>I7*15</f>
        <v>0</v>
      </c>
      <c r="J8" s="77"/>
      <c r="K8" s="78"/>
      <c r="M8" s="121">
        <f>SUM(K11:K41)</f>
        <v>0</v>
      </c>
    </row>
    <row r="9" spans="1:28" ht="7.2" customHeight="1" thickBot="1" x14ac:dyDescent="0.35">
      <c r="A9" s="3"/>
      <c r="B9" s="4"/>
      <c r="C9" s="4"/>
      <c r="D9" s="4"/>
      <c r="E9" s="4"/>
      <c r="F9" s="4"/>
      <c r="G9" s="4"/>
      <c r="H9" s="4"/>
      <c r="I9" s="4"/>
      <c r="J9" s="4"/>
      <c r="K9" s="5"/>
    </row>
    <row r="10" spans="1:28" ht="62.4" customHeight="1" x14ac:dyDescent="0.3">
      <c r="A10" s="29" t="s">
        <v>0</v>
      </c>
      <c r="B10" s="31" t="s">
        <v>52</v>
      </c>
      <c r="C10" s="31" t="s">
        <v>36</v>
      </c>
      <c r="D10" s="31" t="s">
        <v>37</v>
      </c>
      <c r="E10" s="30" t="s">
        <v>1</v>
      </c>
      <c r="F10" s="31" t="s">
        <v>28</v>
      </c>
      <c r="G10" s="31" t="s">
        <v>49</v>
      </c>
      <c r="H10" s="31" t="s">
        <v>50</v>
      </c>
      <c r="I10" s="31" t="s">
        <v>35</v>
      </c>
      <c r="J10" s="31" t="s">
        <v>47</v>
      </c>
      <c r="K10" s="32" t="s">
        <v>55</v>
      </c>
      <c r="L10" s="37">
        <f>SUM(L11:L41)</f>
        <v>0</v>
      </c>
      <c r="M10" s="37">
        <f t="shared" ref="M10:U10" si="0">SUM(M11:M41)</f>
        <v>0</v>
      </c>
      <c r="N10" s="37">
        <f t="shared" si="0"/>
        <v>0</v>
      </c>
      <c r="O10" s="37">
        <f t="shared" si="0"/>
        <v>0</v>
      </c>
      <c r="P10" s="37">
        <f t="shared" si="0"/>
        <v>0</v>
      </c>
      <c r="Q10" s="37">
        <f t="shared" si="0"/>
        <v>0</v>
      </c>
      <c r="R10" s="37">
        <f t="shared" si="0"/>
        <v>0</v>
      </c>
      <c r="S10" s="37">
        <f t="shared" si="0"/>
        <v>0</v>
      </c>
      <c r="T10" s="37">
        <f t="shared" si="0"/>
        <v>0</v>
      </c>
      <c r="U10" s="37">
        <f t="shared" si="0"/>
        <v>0</v>
      </c>
    </row>
    <row r="11" spans="1:28" x14ac:dyDescent="0.3">
      <c r="A11" s="56"/>
      <c r="B11" s="57" t="s">
        <v>31</v>
      </c>
      <c r="C11" s="58"/>
      <c r="D11" s="58"/>
      <c r="E11" s="57"/>
      <c r="F11" s="59">
        <v>0</v>
      </c>
      <c r="G11" s="60"/>
      <c r="H11" s="60"/>
      <c r="I11" s="22">
        <f t="shared" ref="I11:I41" si="1">SUM(X11:AB11)</f>
        <v>0</v>
      </c>
      <c r="J11" s="38">
        <f>(G11+H11)*I11</f>
        <v>0</v>
      </c>
      <c r="K11" s="63">
        <f>F11/15</f>
        <v>0</v>
      </c>
      <c r="L11" s="36">
        <f>SUMIF(B11,"Scheidsrechter",K11)</f>
        <v>0</v>
      </c>
      <c r="M11" s="36">
        <f>SUMIF(B11,"Scheidsrechter",J11)</f>
        <v>0</v>
      </c>
      <c r="N11" s="36">
        <f>SUMIF(B11,"Waarnemer",K11)</f>
        <v>0</v>
      </c>
      <c r="O11" s="36">
        <f>SUMIF(B11,"Waarnemer",J11)</f>
        <v>0</v>
      </c>
      <c r="P11" s="36">
        <f>SUMIF(B11,"Sportkampen",K11)</f>
        <v>0</v>
      </c>
      <c r="Q11" s="36">
        <f>SUMIF(B11,"Sportkampen",J11)</f>
        <v>0</v>
      </c>
      <c r="R11" s="36">
        <f>SUMIF(B11,"Lesgevers of trainers",K11)</f>
        <v>0</v>
      </c>
      <c r="S11" s="36">
        <f>SUMIF(B11,"Lesgevers of trainers",J11)</f>
        <v>0</v>
      </c>
      <c r="T11" s="36">
        <f>SUMIF(B11,"Andere",K11)</f>
        <v>0</v>
      </c>
      <c r="U11" s="36">
        <f>SUMIF(B11,"Andere",J11)</f>
        <v>0</v>
      </c>
      <c r="X11" s="36">
        <f>SUMIF(B11,"Scheidsrechter",Lijsten!$F$4)</f>
        <v>0</v>
      </c>
      <c r="Y11" s="36">
        <f>SUMIF(B11,"Waarnemer",Lijsten!$F$4)</f>
        <v>0</v>
      </c>
      <c r="Z11" s="36">
        <f>SUMIF(B11,"Sportkampen",Lijsten!$F$4)</f>
        <v>0</v>
      </c>
      <c r="AA11" s="36">
        <f>SUMIF(B11,"Lesgevers of Trainers",Lijsten!$F$4)</f>
        <v>0</v>
      </c>
      <c r="AB11" s="36">
        <f>SUMIF(B11,"Andere",Lijsten!$F$3)</f>
        <v>0</v>
      </c>
    </row>
    <row r="12" spans="1:28" x14ac:dyDescent="0.3">
      <c r="A12" s="56"/>
      <c r="B12" s="57" t="s">
        <v>31</v>
      </c>
      <c r="C12" s="61"/>
      <c r="D12" s="58"/>
      <c r="E12" s="57"/>
      <c r="F12" s="59">
        <v>0</v>
      </c>
      <c r="G12" s="60"/>
      <c r="H12" s="60"/>
      <c r="I12" s="22">
        <f t="shared" si="1"/>
        <v>0</v>
      </c>
      <c r="J12" s="38">
        <f t="shared" ref="J12:J41" si="2">(G12+H12)*I12</f>
        <v>0</v>
      </c>
      <c r="K12" s="63">
        <f t="shared" ref="K12:K41" si="3">F12/15</f>
        <v>0</v>
      </c>
      <c r="L12" s="36">
        <f t="shared" ref="L12:L41" si="4">SUMIF(B12,"Scheidsrechter",K12)</f>
        <v>0</v>
      </c>
      <c r="M12" s="36">
        <f t="shared" ref="M12:M41" si="5">SUMIF(B12,"Scheidsrechter",J12)</f>
        <v>0</v>
      </c>
      <c r="N12" s="36">
        <f t="shared" ref="N12:N41" si="6">SUMIF(B12,"Waarnemer",K12)</f>
        <v>0</v>
      </c>
      <c r="O12" s="36">
        <f t="shared" ref="O12:O41" si="7">SUMIF(B12,"Waarnemer",J12)</f>
        <v>0</v>
      </c>
      <c r="P12" s="36">
        <f t="shared" ref="P12:P41" si="8">SUMIF(B12,"Sportkampen",K12)</f>
        <v>0</v>
      </c>
      <c r="Q12" s="36">
        <f t="shared" ref="Q12:Q41" si="9">SUMIF(B12,"Sportkampen",J12)</f>
        <v>0</v>
      </c>
      <c r="R12" s="36">
        <f t="shared" ref="R12:R41" si="10">SUMIF(B12,"Lesgevers of trainers",K12)</f>
        <v>0</v>
      </c>
      <c r="S12" s="36">
        <f t="shared" ref="S12:S41" si="11">SUMIF(B12,"Lesgevers of trainers",J12)</f>
        <v>0</v>
      </c>
      <c r="T12" s="36">
        <f t="shared" ref="T12:T41" si="12">SUMIF(B12,"Andere",K12)</f>
        <v>0</v>
      </c>
      <c r="U12" s="36">
        <f t="shared" ref="U12:U41" si="13">SUMIF(B12,"Andere",J12)</f>
        <v>0</v>
      </c>
      <c r="X12" s="36">
        <f>SUMIF(B12,"Scheidsrechter",Lijsten!$F$4)</f>
        <v>0</v>
      </c>
      <c r="Y12" s="36">
        <f>SUMIF(B12,"Waarnemer",Lijsten!$F$4)</f>
        <v>0</v>
      </c>
      <c r="Z12" s="36">
        <f>SUMIF(B12,"Sportkampen",Lijsten!$F$4)</f>
        <v>0</v>
      </c>
      <c r="AA12" s="36">
        <f>SUMIF(B12,"Lesgevers of Trainers",Lijsten!$F$4)</f>
        <v>0</v>
      </c>
      <c r="AB12" s="36">
        <f>SUMIF(B12,"Andere",Lijsten!$F$3)</f>
        <v>0</v>
      </c>
    </row>
    <row r="13" spans="1:28" x14ac:dyDescent="0.3">
      <c r="A13" s="56"/>
      <c r="B13" s="57" t="s">
        <v>31</v>
      </c>
      <c r="C13" s="61"/>
      <c r="D13" s="58"/>
      <c r="E13" s="57"/>
      <c r="F13" s="59">
        <v>0</v>
      </c>
      <c r="G13" s="60"/>
      <c r="H13" s="60"/>
      <c r="I13" s="22">
        <f t="shared" si="1"/>
        <v>0</v>
      </c>
      <c r="J13" s="38">
        <f t="shared" si="2"/>
        <v>0</v>
      </c>
      <c r="K13" s="63">
        <f t="shared" si="3"/>
        <v>0</v>
      </c>
      <c r="L13" s="36">
        <f t="shared" si="4"/>
        <v>0</v>
      </c>
      <c r="M13" s="36">
        <f t="shared" si="5"/>
        <v>0</v>
      </c>
      <c r="N13" s="36">
        <f t="shared" si="6"/>
        <v>0</v>
      </c>
      <c r="O13" s="36">
        <f t="shared" si="7"/>
        <v>0</v>
      </c>
      <c r="P13" s="36">
        <f t="shared" si="8"/>
        <v>0</v>
      </c>
      <c r="Q13" s="36">
        <f t="shared" si="9"/>
        <v>0</v>
      </c>
      <c r="R13" s="36">
        <f t="shared" si="10"/>
        <v>0</v>
      </c>
      <c r="S13" s="36">
        <f t="shared" si="11"/>
        <v>0</v>
      </c>
      <c r="T13" s="36">
        <f t="shared" si="12"/>
        <v>0</v>
      </c>
      <c r="U13" s="36">
        <f t="shared" si="13"/>
        <v>0</v>
      </c>
      <c r="X13" s="36">
        <f>SUMIF(B13,"Scheidsrechter",Lijsten!$F$4)</f>
        <v>0</v>
      </c>
      <c r="Y13" s="36">
        <f>SUMIF(B13,"Waarnemer",Lijsten!$F$4)</f>
        <v>0</v>
      </c>
      <c r="Z13" s="36">
        <f>SUMIF(B13,"Sportkampen",Lijsten!$F$4)</f>
        <v>0</v>
      </c>
      <c r="AA13" s="36">
        <f>SUMIF(B13,"Lesgevers of Trainers",Lijsten!$F$4)</f>
        <v>0</v>
      </c>
      <c r="AB13" s="36">
        <f>SUMIF(B13,"Andere",Lijsten!$F$3)</f>
        <v>0</v>
      </c>
    </row>
    <row r="14" spans="1:28" x14ac:dyDescent="0.3">
      <c r="A14" s="56"/>
      <c r="B14" s="57" t="s">
        <v>31</v>
      </c>
      <c r="C14" s="58"/>
      <c r="D14" s="58"/>
      <c r="E14" s="57"/>
      <c r="F14" s="59">
        <v>0</v>
      </c>
      <c r="G14" s="60"/>
      <c r="H14" s="60"/>
      <c r="I14" s="22">
        <f t="shared" si="1"/>
        <v>0</v>
      </c>
      <c r="J14" s="38">
        <f t="shared" si="2"/>
        <v>0</v>
      </c>
      <c r="K14" s="63">
        <f t="shared" si="3"/>
        <v>0</v>
      </c>
      <c r="L14" s="36">
        <f t="shared" si="4"/>
        <v>0</v>
      </c>
      <c r="M14" s="36">
        <f t="shared" si="5"/>
        <v>0</v>
      </c>
      <c r="N14" s="36">
        <f t="shared" si="6"/>
        <v>0</v>
      </c>
      <c r="O14" s="36">
        <f t="shared" si="7"/>
        <v>0</v>
      </c>
      <c r="P14" s="36">
        <f t="shared" si="8"/>
        <v>0</v>
      </c>
      <c r="Q14" s="36">
        <f t="shared" si="9"/>
        <v>0</v>
      </c>
      <c r="R14" s="36">
        <f t="shared" si="10"/>
        <v>0</v>
      </c>
      <c r="S14" s="36">
        <f t="shared" si="11"/>
        <v>0</v>
      </c>
      <c r="T14" s="36">
        <f t="shared" si="12"/>
        <v>0</v>
      </c>
      <c r="U14" s="36">
        <f t="shared" si="13"/>
        <v>0</v>
      </c>
      <c r="X14" s="36">
        <f>SUMIF(B14,"Scheidsrechter",Lijsten!$F$4)</f>
        <v>0</v>
      </c>
      <c r="Y14" s="36">
        <f>SUMIF(B14,"Waarnemer",Lijsten!$F$4)</f>
        <v>0</v>
      </c>
      <c r="Z14" s="36">
        <f>SUMIF(B14,"Sportkampen",Lijsten!$F$4)</f>
        <v>0</v>
      </c>
      <c r="AA14" s="36">
        <f>SUMIF(B14,"Lesgevers of Trainers",Lijsten!$F$4)</f>
        <v>0</v>
      </c>
      <c r="AB14" s="36">
        <f>SUMIF(B14,"Andere",Lijsten!$F$3)</f>
        <v>0</v>
      </c>
    </row>
    <row r="15" spans="1:28" x14ac:dyDescent="0.3">
      <c r="A15" s="56"/>
      <c r="B15" s="57" t="s">
        <v>31</v>
      </c>
      <c r="C15" s="61"/>
      <c r="D15" s="58"/>
      <c r="E15" s="57"/>
      <c r="F15" s="59">
        <v>0</v>
      </c>
      <c r="G15" s="60"/>
      <c r="H15" s="60"/>
      <c r="I15" s="22">
        <f t="shared" si="1"/>
        <v>0</v>
      </c>
      <c r="J15" s="38">
        <f t="shared" si="2"/>
        <v>0</v>
      </c>
      <c r="K15" s="63">
        <f t="shared" si="3"/>
        <v>0</v>
      </c>
      <c r="L15" s="36">
        <f t="shared" si="4"/>
        <v>0</v>
      </c>
      <c r="M15" s="36">
        <f t="shared" si="5"/>
        <v>0</v>
      </c>
      <c r="N15" s="36">
        <f t="shared" si="6"/>
        <v>0</v>
      </c>
      <c r="O15" s="36">
        <f t="shared" si="7"/>
        <v>0</v>
      </c>
      <c r="P15" s="36">
        <f t="shared" si="8"/>
        <v>0</v>
      </c>
      <c r="Q15" s="36">
        <f t="shared" si="9"/>
        <v>0</v>
      </c>
      <c r="R15" s="36">
        <f t="shared" si="10"/>
        <v>0</v>
      </c>
      <c r="S15" s="36">
        <f t="shared" si="11"/>
        <v>0</v>
      </c>
      <c r="T15" s="36">
        <f t="shared" si="12"/>
        <v>0</v>
      </c>
      <c r="U15" s="36">
        <f t="shared" si="13"/>
        <v>0</v>
      </c>
      <c r="X15" s="36">
        <f>SUMIF(B15,"Scheidsrechter",Lijsten!$F$4)</f>
        <v>0</v>
      </c>
      <c r="Y15" s="36">
        <f>SUMIF(B15,"Waarnemer",Lijsten!$F$4)</f>
        <v>0</v>
      </c>
      <c r="Z15" s="36">
        <f>SUMIF(B15,"Sportkampen",Lijsten!$F$4)</f>
        <v>0</v>
      </c>
      <c r="AA15" s="36">
        <f>SUMIF(B15,"Lesgevers of Trainers",Lijsten!$F$4)</f>
        <v>0</v>
      </c>
      <c r="AB15" s="36">
        <f>SUMIF(B15,"Andere",Lijsten!$F$3)</f>
        <v>0</v>
      </c>
    </row>
    <row r="16" spans="1:28" x14ac:dyDescent="0.3">
      <c r="A16" s="56"/>
      <c r="B16" s="57" t="s">
        <v>31</v>
      </c>
      <c r="C16" s="61"/>
      <c r="D16" s="58"/>
      <c r="E16" s="57"/>
      <c r="F16" s="59">
        <v>0</v>
      </c>
      <c r="G16" s="60"/>
      <c r="H16" s="60"/>
      <c r="I16" s="22">
        <f t="shared" si="1"/>
        <v>0</v>
      </c>
      <c r="J16" s="38">
        <f t="shared" si="2"/>
        <v>0</v>
      </c>
      <c r="K16" s="63">
        <f t="shared" si="3"/>
        <v>0</v>
      </c>
      <c r="L16" s="36">
        <f t="shared" si="4"/>
        <v>0</v>
      </c>
      <c r="M16" s="36">
        <f t="shared" si="5"/>
        <v>0</v>
      </c>
      <c r="N16" s="36">
        <f t="shared" si="6"/>
        <v>0</v>
      </c>
      <c r="O16" s="36">
        <f t="shared" si="7"/>
        <v>0</v>
      </c>
      <c r="P16" s="36">
        <f t="shared" si="8"/>
        <v>0</v>
      </c>
      <c r="Q16" s="36">
        <f t="shared" si="9"/>
        <v>0</v>
      </c>
      <c r="R16" s="36">
        <f t="shared" si="10"/>
        <v>0</v>
      </c>
      <c r="S16" s="36">
        <f t="shared" si="11"/>
        <v>0</v>
      </c>
      <c r="T16" s="36">
        <f t="shared" si="12"/>
        <v>0</v>
      </c>
      <c r="U16" s="36">
        <f t="shared" si="13"/>
        <v>0</v>
      </c>
      <c r="X16" s="36">
        <f>SUMIF(B16,"Scheidsrechter",Lijsten!$F$4)</f>
        <v>0</v>
      </c>
      <c r="Y16" s="36">
        <f>SUMIF(B16,"Waarnemer",Lijsten!$F$4)</f>
        <v>0</v>
      </c>
      <c r="Z16" s="36">
        <f>SUMIF(B16,"Sportkampen",Lijsten!$F$4)</f>
        <v>0</v>
      </c>
      <c r="AA16" s="36">
        <f>SUMIF(B16,"Lesgevers of Trainers",Lijsten!$F$4)</f>
        <v>0</v>
      </c>
      <c r="AB16" s="36">
        <f>SUMIF(B16,"Andere",Lijsten!$F$3)</f>
        <v>0</v>
      </c>
    </row>
    <row r="17" spans="1:28" x14ac:dyDescent="0.3">
      <c r="A17" s="56"/>
      <c r="B17" s="57" t="s">
        <v>31</v>
      </c>
      <c r="C17" s="61"/>
      <c r="D17" s="58"/>
      <c r="E17" s="57"/>
      <c r="F17" s="59">
        <v>0</v>
      </c>
      <c r="G17" s="60"/>
      <c r="H17" s="60"/>
      <c r="I17" s="22">
        <f t="shared" si="1"/>
        <v>0</v>
      </c>
      <c r="J17" s="38">
        <f t="shared" si="2"/>
        <v>0</v>
      </c>
      <c r="K17" s="63">
        <f t="shared" si="3"/>
        <v>0</v>
      </c>
      <c r="L17" s="36">
        <f t="shared" si="4"/>
        <v>0</v>
      </c>
      <c r="M17" s="36">
        <f t="shared" si="5"/>
        <v>0</v>
      </c>
      <c r="N17" s="36">
        <f t="shared" si="6"/>
        <v>0</v>
      </c>
      <c r="O17" s="36">
        <f t="shared" si="7"/>
        <v>0</v>
      </c>
      <c r="P17" s="36">
        <f t="shared" si="8"/>
        <v>0</v>
      </c>
      <c r="Q17" s="36">
        <f t="shared" si="9"/>
        <v>0</v>
      </c>
      <c r="R17" s="36">
        <f t="shared" si="10"/>
        <v>0</v>
      </c>
      <c r="S17" s="36">
        <f t="shared" si="11"/>
        <v>0</v>
      </c>
      <c r="T17" s="36">
        <f t="shared" si="12"/>
        <v>0</v>
      </c>
      <c r="U17" s="36">
        <f t="shared" si="13"/>
        <v>0</v>
      </c>
      <c r="X17" s="36">
        <f>SUMIF(B17,"Scheidsrechter",Lijsten!$F$4)</f>
        <v>0</v>
      </c>
      <c r="Y17" s="36">
        <f>SUMIF(B17,"Waarnemer",Lijsten!$F$4)</f>
        <v>0</v>
      </c>
      <c r="Z17" s="36">
        <f>SUMIF(B17,"Sportkampen",Lijsten!$F$4)</f>
        <v>0</v>
      </c>
      <c r="AA17" s="36">
        <f>SUMIF(B17,"Lesgevers of Trainers",Lijsten!$F$4)</f>
        <v>0</v>
      </c>
      <c r="AB17" s="36">
        <f>SUMIF(B17,"Andere",Lijsten!$F$3)</f>
        <v>0</v>
      </c>
    </row>
    <row r="18" spans="1:28" x14ac:dyDescent="0.3">
      <c r="A18" s="56"/>
      <c r="B18" s="57" t="s">
        <v>31</v>
      </c>
      <c r="C18" s="58"/>
      <c r="D18" s="58"/>
      <c r="E18" s="57"/>
      <c r="F18" s="59">
        <v>0</v>
      </c>
      <c r="G18" s="60"/>
      <c r="H18" s="60"/>
      <c r="I18" s="22">
        <f t="shared" si="1"/>
        <v>0</v>
      </c>
      <c r="J18" s="38">
        <f t="shared" si="2"/>
        <v>0</v>
      </c>
      <c r="K18" s="63">
        <f t="shared" si="3"/>
        <v>0</v>
      </c>
      <c r="L18" s="36">
        <f t="shared" si="4"/>
        <v>0</v>
      </c>
      <c r="M18" s="36">
        <f t="shared" si="5"/>
        <v>0</v>
      </c>
      <c r="N18" s="36">
        <f t="shared" si="6"/>
        <v>0</v>
      </c>
      <c r="O18" s="36">
        <f t="shared" si="7"/>
        <v>0</v>
      </c>
      <c r="P18" s="36">
        <f t="shared" si="8"/>
        <v>0</v>
      </c>
      <c r="Q18" s="36">
        <f t="shared" si="9"/>
        <v>0</v>
      </c>
      <c r="R18" s="36">
        <f t="shared" si="10"/>
        <v>0</v>
      </c>
      <c r="S18" s="36">
        <f t="shared" si="11"/>
        <v>0</v>
      </c>
      <c r="T18" s="36">
        <f t="shared" si="12"/>
        <v>0</v>
      </c>
      <c r="U18" s="36">
        <f t="shared" si="13"/>
        <v>0</v>
      </c>
      <c r="X18" s="36">
        <f>SUMIF(B18,"Scheidsrechter",Lijsten!$F$4)</f>
        <v>0</v>
      </c>
      <c r="Y18" s="36">
        <f>SUMIF(B18,"Waarnemer",Lijsten!$F$4)</f>
        <v>0</v>
      </c>
      <c r="Z18" s="36">
        <f>SUMIF(B18,"Sportkampen",Lijsten!$F$4)</f>
        <v>0</v>
      </c>
      <c r="AA18" s="36">
        <f>SUMIF(B18,"Lesgevers of Trainers",Lijsten!$F$4)</f>
        <v>0</v>
      </c>
      <c r="AB18" s="36">
        <f>SUMIF(B18,"Andere",Lijsten!$F$3)</f>
        <v>0</v>
      </c>
    </row>
    <row r="19" spans="1:28" x14ac:dyDescent="0.3">
      <c r="A19" s="56"/>
      <c r="B19" s="57" t="s">
        <v>31</v>
      </c>
      <c r="C19" s="61"/>
      <c r="D19" s="58"/>
      <c r="E19" s="57"/>
      <c r="F19" s="59">
        <v>0</v>
      </c>
      <c r="G19" s="60"/>
      <c r="H19" s="60"/>
      <c r="I19" s="22">
        <f t="shared" si="1"/>
        <v>0</v>
      </c>
      <c r="J19" s="38">
        <f t="shared" si="2"/>
        <v>0</v>
      </c>
      <c r="K19" s="63">
        <f t="shared" si="3"/>
        <v>0</v>
      </c>
      <c r="L19" s="36">
        <f t="shared" si="4"/>
        <v>0</v>
      </c>
      <c r="M19" s="36">
        <f t="shared" si="5"/>
        <v>0</v>
      </c>
      <c r="N19" s="36">
        <f t="shared" si="6"/>
        <v>0</v>
      </c>
      <c r="O19" s="36">
        <f t="shared" si="7"/>
        <v>0</v>
      </c>
      <c r="P19" s="36">
        <f t="shared" si="8"/>
        <v>0</v>
      </c>
      <c r="Q19" s="36">
        <f t="shared" si="9"/>
        <v>0</v>
      </c>
      <c r="R19" s="36">
        <f t="shared" si="10"/>
        <v>0</v>
      </c>
      <c r="S19" s="36">
        <f t="shared" si="11"/>
        <v>0</v>
      </c>
      <c r="T19" s="36">
        <f t="shared" si="12"/>
        <v>0</v>
      </c>
      <c r="U19" s="36">
        <f t="shared" si="13"/>
        <v>0</v>
      </c>
      <c r="X19" s="36">
        <f>SUMIF(B19,"Scheidsrechter",Lijsten!$F$4)</f>
        <v>0</v>
      </c>
      <c r="Y19" s="36">
        <f>SUMIF(B19,"Waarnemer",Lijsten!$F$4)</f>
        <v>0</v>
      </c>
      <c r="Z19" s="36">
        <f>SUMIF(B19,"Sportkampen",Lijsten!$F$4)</f>
        <v>0</v>
      </c>
      <c r="AA19" s="36">
        <f>SUMIF(B19,"Lesgevers of Trainers",Lijsten!$F$4)</f>
        <v>0</v>
      </c>
      <c r="AB19" s="36">
        <f>SUMIF(B19,"Andere",Lijsten!$F$3)</f>
        <v>0</v>
      </c>
    </row>
    <row r="20" spans="1:28" x14ac:dyDescent="0.3">
      <c r="A20" s="56"/>
      <c r="B20" s="57" t="s">
        <v>31</v>
      </c>
      <c r="C20" s="61"/>
      <c r="D20" s="58"/>
      <c r="E20" s="57"/>
      <c r="F20" s="59">
        <v>0</v>
      </c>
      <c r="G20" s="60"/>
      <c r="H20" s="60"/>
      <c r="I20" s="22">
        <f t="shared" si="1"/>
        <v>0</v>
      </c>
      <c r="J20" s="38">
        <f t="shared" si="2"/>
        <v>0</v>
      </c>
      <c r="K20" s="63">
        <f t="shared" si="3"/>
        <v>0</v>
      </c>
      <c r="L20" s="36">
        <f t="shared" si="4"/>
        <v>0</v>
      </c>
      <c r="M20" s="36">
        <f t="shared" si="5"/>
        <v>0</v>
      </c>
      <c r="N20" s="36">
        <f t="shared" si="6"/>
        <v>0</v>
      </c>
      <c r="O20" s="36">
        <f t="shared" si="7"/>
        <v>0</v>
      </c>
      <c r="P20" s="36">
        <f t="shared" si="8"/>
        <v>0</v>
      </c>
      <c r="Q20" s="36">
        <f t="shared" si="9"/>
        <v>0</v>
      </c>
      <c r="R20" s="36">
        <f t="shared" si="10"/>
        <v>0</v>
      </c>
      <c r="S20" s="36">
        <f t="shared" si="11"/>
        <v>0</v>
      </c>
      <c r="T20" s="36">
        <f t="shared" si="12"/>
        <v>0</v>
      </c>
      <c r="U20" s="36">
        <f t="shared" si="13"/>
        <v>0</v>
      </c>
      <c r="X20" s="36">
        <f>SUMIF(B20,"Scheidsrechter",Lijsten!$F$4)</f>
        <v>0</v>
      </c>
      <c r="Y20" s="36">
        <f>SUMIF(B20,"Waarnemer",Lijsten!$F$4)</f>
        <v>0</v>
      </c>
      <c r="Z20" s="36">
        <f>SUMIF(B20,"Sportkampen",Lijsten!$F$4)</f>
        <v>0</v>
      </c>
      <c r="AA20" s="36">
        <f>SUMIF(B20,"Lesgevers of Trainers",Lijsten!$F$4)</f>
        <v>0</v>
      </c>
      <c r="AB20" s="36">
        <f>SUMIF(B20,"Andere",Lijsten!$F$3)</f>
        <v>0</v>
      </c>
    </row>
    <row r="21" spans="1:28" x14ac:dyDescent="0.3">
      <c r="A21" s="56"/>
      <c r="B21" s="57" t="s">
        <v>31</v>
      </c>
      <c r="C21" s="61"/>
      <c r="D21" s="58"/>
      <c r="E21" s="57"/>
      <c r="F21" s="59">
        <v>0</v>
      </c>
      <c r="G21" s="60"/>
      <c r="H21" s="60"/>
      <c r="I21" s="22">
        <f t="shared" si="1"/>
        <v>0</v>
      </c>
      <c r="J21" s="38">
        <f t="shared" si="2"/>
        <v>0</v>
      </c>
      <c r="K21" s="63">
        <f t="shared" si="3"/>
        <v>0</v>
      </c>
      <c r="L21" s="36">
        <f t="shared" si="4"/>
        <v>0</v>
      </c>
      <c r="M21" s="36">
        <f t="shared" si="5"/>
        <v>0</v>
      </c>
      <c r="N21" s="36">
        <f t="shared" si="6"/>
        <v>0</v>
      </c>
      <c r="O21" s="36">
        <f t="shared" si="7"/>
        <v>0</v>
      </c>
      <c r="P21" s="36">
        <f t="shared" si="8"/>
        <v>0</v>
      </c>
      <c r="Q21" s="36">
        <f t="shared" si="9"/>
        <v>0</v>
      </c>
      <c r="R21" s="36">
        <f t="shared" si="10"/>
        <v>0</v>
      </c>
      <c r="S21" s="36">
        <f t="shared" si="11"/>
        <v>0</v>
      </c>
      <c r="T21" s="36">
        <f t="shared" si="12"/>
        <v>0</v>
      </c>
      <c r="U21" s="36">
        <f t="shared" si="13"/>
        <v>0</v>
      </c>
      <c r="X21" s="36">
        <f>SUMIF(B21,"Scheidsrechter",Lijsten!$F$4)</f>
        <v>0</v>
      </c>
      <c r="Y21" s="36">
        <f>SUMIF(B21,"Waarnemer",Lijsten!$F$4)</f>
        <v>0</v>
      </c>
      <c r="Z21" s="36">
        <f>SUMIF(B21,"Sportkampen",Lijsten!$F$4)</f>
        <v>0</v>
      </c>
      <c r="AA21" s="36">
        <f>SUMIF(B21,"Lesgevers of Trainers",Lijsten!$F$4)</f>
        <v>0</v>
      </c>
      <c r="AB21" s="36">
        <f>SUMIF(B21,"Andere",Lijsten!$F$3)</f>
        <v>0</v>
      </c>
    </row>
    <row r="22" spans="1:28" x14ac:dyDescent="0.3">
      <c r="A22" s="56"/>
      <c r="B22" s="57" t="s">
        <v>31</v>
      </c>
      <c r="C22" s="61"/>
      <c r="D22" s="58"/>
      <c r="E22" s="57"/>
      <c r="F22" s="59">
        <v>0</v>
      </c>
      <c r="G22" s="60"/>
      <c r="H22" s="60"/>
      <c r="I22" s="22">
        <f t="shared" si="1"/>
        <v>0</v>
      </c>
      <c r="J22" s="38">
        <f t="shared" si="2"/>
        <v>0</v>
      </c>
      <c r="K22" s="63">
        <f t="shared" si="3"/>
        <v>0</v>
      </c>
      <c r="L22" s="36">
        <f t="shared" si="4"/>
        <v>0</v>
      </c>
      <c r="M22" s="36">
        <f t="shared" si="5"/>
        <v>0</v>
      </c>
      <c r="N22" s="36">
        <f t="shared" si="6"/>
        <v>0</v>
      </c>
      <c r="O22" s="36">
        <f t="shared" si="7"/>
        <v>0</v>
      </c>
      <c r="P22" s="36">
        <f t="shared" si="8"/>
        <v>0</v>
      </c>
      <c r="Q22" s="36">
        <f t="shared" si="9"/>
        <v>0</v>
      </c>
      <c r="R22" s="36">
        <f t="shared" si="10"/>
        <v>0</v>
      </c>
      <c r="S22" s="36">
        <f t="shared" si="11"/>
        <v>0</v>
      </c>
      <c r="T22" s="36">
        <f t="shared" si="12"/>
        <v>0</v>
      </c>
      <c r="U22" s="36">
        <f t="shared" si="13"/>
        <v>0</v>
      </c>
      <c r="X22" s="36">
        <f>SUMIF(B22,"Scheidsrechter",Lijsten!$F$4)</f>
        <v>0</v>
      </c>
      <c r="Y22" s="36">
        <f>SUMIF(B22,"Waarnemer",Lijsten!$F$4)</f>
        <v>0</v>
      </c>
      <c r="Z22" s="36">
        <f>SUMIF(B22,"Sportkampen",Lijsten!$F$4)</f>
        <v>0</v>
      </c>
      <c r="AA22" s="36">
        <f>SUMIF(B22,"Lesgevers of Trainers",Lijsten!$F$4)</f>
        <v>0</v>
      </c>
      <c r="AB22" s="36">
        <f>SUMIF(B22,"Andere",Lijsten!$F$3)</f>
        <v>0</v>
      </c>
    </row>
    <row r="23" spans="1:28" x14ac:dyDescent="0.3">
      <c r="A23" s="56"/>
      <c r="B23" s="57" t="s">
        <v>31</v>
      </c>
      <c r="C23" s="61"/>
      <c r="D23" s="58"/>
      <c r="E23" s="57"/>
      <c r="F23" s="59">
        <v>0</v>
      </c>
      <c r="G23" s="60"/>
      <c r="H23" s="60"/>
      <c r="I23" s="22">
        <f t="shared" si="1"/>
        <v>0</v>
      </c>
      <c r="J23" s="38">
        <f t="shared" si="2"/>
        <v>0</v>
      </c>
      <c r="K23" s="63">
        <f t="shared" si="3"/>
        <v>0</v>
      </c>
      <c r="L23" s="36">
        <f t="shared" si="4"/>
        <v>0</v>
      </c>
      <c r="M23" s="36">
        <f t="shared" si="5"/>
        <v>0</v>
      </c>
      <c r="N23" s="36">
        <f t="shared" si="6"/>
        <v>0</v>
      </c>
      <c r="O23" s="36">
        <f t="shared" si="7"/>
        <v>0</v>
      </c>
      <c r="P23" s="36">
        <f t="shared" si="8"/>
        <v>0</v>
      </c>
      <c r="Q23" s="36">
        <f t="shared" si="9"/>
        <v>0</v>
      </c>
      <c r="R23" s="36">
        <f t="shared" si="10"/>
        <v>0</v>
      </c>
      <c r="S23" s="36">
        <f t="shared" si="11"/>
        <v>0</v>
      </c>
      <c r="T23" s="36">
        <f t="shared" si="12"/>
        <v>0</v>
      </c>
      <c r="U23" s="36">
        <f t="shared" si="13"/>
        <v>0</v>
      </c>
      <c r="X23" s="36">
        <f>SUMIF(B23,"Scheidsrechter",Lijsten!$F$4)</f>
        <v>0</v>
      </c>
      <c r="Y23" s="36">
        <f>SUMIF(B23,"Waarnemer",Lijsten!$F$4)</f>
        <v>0</v>
      </c>
      <c r="Z23" s="36">
        <f>SUMIF(B23,"Sportkampen",Lijsten!$F$4)</f>
        <v>0</v>
      </c>
      <c r="AA23" s="36">
        <f>SUMIF(B23,"Lesgevers of Trainers",Lijsten!$F$4)</f>
        <v>0</v>
      </c>
      <c r="AB23" s="36">
        <f>SUMIF(B23,"Andere",Lijsten!$F$3)</f>
        <v>0</v>
      </c>
    </row>
    <row r="24" spans="1:28" x14ac:dyDescent="0.3">
      <c r="A24" s="56"/>
      <c r="B24" s="57" t="s">
        <v>31</v>
      </c>
      <c r="C24" s="61"/>
      <c r="D24" s="58"/>
      <c r="E24" s="57"/>
      <c r="F24" s="59">
        <v>0</v>
      </c>
      <c r="G24" s="60"/>
      <c r="H24" s="60"/>
      <c r="I24" s="22">
        <f t="shared" si="1"/>
        <v>0</v>
      </c>
      <c r="J24" s="38">
        <f t="shared" si="2"/>
        <v>0</v>
      </c>
      <c r="K24" s="63">
        <f t="shared" si="3"/>
        <v>0</v>
      </c>
      <c r="L24" s="36">
        <f t="shared" si="4"/>
        <v>0</v>
      </c>
      <c r="M24" s="36">
        <f t="shared" si="5"/>
        <v>0</v>
      </c>
      <c r="N24" s="36">
        <f t="shared" si="6"/>
        <v>0</v>
      </c>
      <c r="O24" s="36">
        <f t="shared" si="7"/>
        <v>0</v>
      </c>
      <c r="P24" s="36">
        <f t="shared" si="8"/>
        <v>0</v>
      </c>
      <c r="Q24" s="36">
        <f t="shared" si="9"/>
        <v>0</v>
      </c>
      <c r="R24" s="36">
        <f t="shared" si="10"/>
        <v>0</v>
      </c>
      <c r="S24" s="36">
        <f t="shared" si="11"/>
        <v>0</v>
      </c>
      <c r="T24" s="36">
        <f t="shared" si="12"/>
        <v>0</v>
      </c>
      <c r="U24" s="36">
        <f t="shared" si="13"/>
        <v>0</v>
      </c>
      <c r="X24" s="36">
        <f>SUMIF(B24,"Scheidsrechter",Lijsten!$F$4)</f>
        <v>0</v>
      </c>
      <c r="Y24" s="36">
        <f>SUMIF(B24,"Waarnemer",Lijsten!$F$4)</f>
        <v>0</v>
      </c>
      <c r="Z24" s="36">
        <f>SUMIF(B24,"Sportkampen",Lijsten!$F$4)</f>
        <v>0</v>
      </c>
      <c r="AA24" s="36">
        <f>SUMIF(B24,"Lesgevers of Trainers",Lijsten!$F$4)</f>
        <v>0</v>
      </c>
      <c r="AB24" s="36">
        <f>SUMIF(B24,"Andere",Lijsten!$F$3)</f>
        <v>0</v>
      </c>
    </row>
    <row r="25" spans="1:28" x14ac:dyDescent="0.3">
      <c r="A25" s="56"/>
      <c r="B25" s="57" t="s">
        <v>31</v>
      </c>
      <c r="C25" s="61"/>
      <c r="D25" s="58"/>
      <c r="E25" s="57"/>
      <c r="F25" s="59">
        <v>0</v>
      </c>
      <c r="G25" s="60"/>
      <c r="H25" s="60"/>
      <c r="I25" s="22">
        <f t="shared" si="1"/>
        <v>0</v>
      </c>
      <c r="J25" s="38">
        <f t="shared" si="2"/>
        <v>0</v>
      </c>
      <c r="K25" s="63">
        <f t="shared" si="3"/>
        <v>0</v>
      </c>
      <c r="L25" s="36">
        <f t="shared" si="4"/>
        <v>0</v>
      </c>
      <c r="M25" s="36">
        <f t="shared" si="5"/>
        <v>0</v>
      </c>
      <c r="N25" s="36">
        <f t="shared" si="6"/>
        <v>0</v>
      </c>
      <c r="O25" s="36">
        <f t="shared" si="7"/>
        <v>0</v>
      </c>
      <c r="P25" s="36">
        <f t="shared" si="8"/>
        <v>0</v>
      </c>
      <c r="Q25" s="36">
        <f t="shared" si="9"/>
        <v>0</v>
      </c>
      <c r="R25" s="36">
        <f t="shared" si="10"/>
        <v>0</v>
      </c>
      <c r="S25" s="36">
        <f t="shared" si="11"/>
        <v>0</v>
      </c>
      <c r="T25" s="36">
        <f t="shared" si="12"/>
        <v>0</v>
      </c>
      <c r="U25" s="36">
        <f t="shared" si="13"/>
        <v>0</v>
      </c>
      <c r="X25" s="36">
        <f>SUMIF(B25,"Scheidsrechter",Lijsten!$F$4)</f>
        <v>0</v>
      </c>
      <c r="Y25" s="36">
        <f>SUMIF(B25,"Waarnemer",Lijsten!$F$4)</f>
        <v>0</v>
      </c>
      <c r="Z25" s="36">
        <f>SUMIF(B25,"Sportkampen",Lijsten!$F$4)</f>
        <v>0</v>
      </c>
      <c r="AA25" s="36">
        <f>SUMIF(B25,"Lesgevers of Trainers",Lijsten!$F$4)</f>
        <v>0</v>
      </c>
      <c r="AB25" s="36">
        <f>SUMIF(B25,"Andere",Lijsten!$F$3)</f>
        <v>0</v>
      </c>
    </row>
    <row r="26" spans="1:28" x14ac:dyDescent="0.3">
      <c r="A26" s="56"/>
      <c r="B26" s="57" t="s">
        <v>31</v>
      </c>
      <c r="C26" s="58"/>
      <c r="D26" s="58"/>
      <c r="E26" s="57"/>
      <c r="F26" s="59">
        <v>0</v>
      </c>
      <c r="G26" s="60"/>
      <c r="H26" s="60"/>
      <c r="I26" s="22">
        <f t="shared" si="1"/>
        <v>0</v>
      </c>
      <c r="J26" s="38">
        <f t="shared" si="2"/>
        <v>0</v>
      </c>
      <c r="K26" s="63">
        <f t="shared" si="3"/>
        <v>0</v>
      </c>
      <c r="L26" s="36">
        <f t="shared" si="4"/>
        <v>0</v>
      </c>
      <c r="M26" s="36">
        <f t="shared" si="5"/>
        <v>0</v>
      </c>
      <c r="N26" s="36">
        <f t="shared" si="6"/>
        <v>0</v>
      </c>
      <c r="O26" s="36">
        <f t="shared" si="7"/>
        <v>0</v>
      </c>
      <c r="P26" s="36">
        <f t="shared" si="8"/>
        <v>0</v>
      </c>
      <c r="Q26" s="36">
        <f t="shared" si="9"/>
        <v>0</v>
      </c>
      <c r="R26" s="36">
        <f t="shared" si="10"/>
        <v>0</v>
      </c>
      <c r="S26" s="36">
        <f t="shared" si="11"/>
        <v>0</v>
      </c>
      <c r="T26" s="36">
        <f t="shared" si="12"/>
        <v>0</v>
      </c>
      <c r="U26" s="36">
        <f t="shared" si="13"/>
        <v>0</v>
      </c>
      <c r="X26" s="36">
        <f>SUMIF(B26,"Scheidsrechter",Lijsten!$F$4)</f>
        <v>0</v>
      </c>
      <c r="Y26" s="36">
        <f>SUMIF(B26,"Waarnemer",Lijsten!$F$4)</f>
        <v>0</v>
      </c>
      <c r="Z26" s="36">
        <f>SUMIF(B26,"Sportkampen",Lijsten!$F$4)</f>
        <v>0</v>
      </c>
      <c r="AA26" s="36">
        <f>SUMIF(B26,"Lesgevers of Trainers",Lijsten!$F$4)</f>
        <v>0</v>
      </c>
      <c r="AB26" s="36">
        <f>SUMIF(B26,"Andere",Lijsten!$F$3)</f>
        <v>0</v>
      </c>
    </row>
    <row r="27" spans="1:28" x14ac:dyDescent="0.3">
      <c r="A27" s="56"/>
      <c r="B27" s="57" t="s">
        <v>31</v>
      </c>
      <c r="C27" s="61"/>
      <c r="D27" s="58"/>
      <c r="E27" s="57"/>
      <c r="F27" s="59">
        <v>0</v>
      </c>
      <c r="G27" s="60"/>
      <c r="H27" s="60"/>
      <c r="I27" s="22">
        <f t="shared" si="1"/>
        <v>0</v>
      </c>
      <c r="J27" s="38">
        <f t="shared" si="2"/>
        <v>0</v>
      </c>
      <c r="K27" s="63">
        <f t="shared" si="3"/>
        <v>0</v>
      </c>
      <c r="L27" s="36">
        <f t="shared" si="4"/>
        <v>0</v>
      </c>
      <c r="M27" s="36">
        <f t="shared" si="5"/>
        <v>0</v>
      </c>
      <c r="N27" s="36">
        <f t="shared" si="6"/>
        <v>0</v>
      </c>
      <c r="O27" s="36">
        <f t="shared" si="7"/>
        <v>0</v>
      </c>
      <c r="P27" s="36">
        <f t="shared" si="8"/>
        <v>0</v>
      </c>
      <c r="Q27" s="36">
        <f t="shared" si="9"/>
        <v>0</v>
      </c>
      <c r="R27" s="36">
        <f t="shared" si="10"/>
        <v>0</v>
      </c>
      <c r="S27" s="36">
        <f t="shared" si="11"/>
        <v>0</v>
      </c>
      <c r="T27" s="36">
        <f t="shared" si="12"/>
        <v>0</v>
      </c>
      <c r="U27" s="36">
        <f t="shared" si="13"/>
        <v>0</v>
      </c>
      <c r="X27" s="36">
        <f>SUMIF(B27,"Scheidsrechter",Lijsten!$F$4)</f>
        <v>0</v>
      </c>
      <c r="Y27" s="36">
        <f>SUMIF(B27,"Waarnemer",Lijsten!$F$4)</f>
        <v>0</v>
      </c>
      <c r="Z27" s="36">
        <f>SUMIF(B27,"Sportkampen",Lijsten!$F$4)</f>
        <v>0</v>
      </c>
      <c r="AA27" s="36">
        <f>SUMIF(B27,"Lesgevers of Trainers",Lijsten!$F$4)</f>
        <v>0</v>
      </c>
      <c r="AB27" s="36">
        <f>SUMIF(B27,"Andere",Lijsten!$F$3)</f>
        <v>0</v>
      </c>
    </row>
    <row r="28" spans="1:28" x14ac:dyDescent="0.3">
      <c r="A28" s="56"/>
      <c r="B28" s="57" t="s">
        <v>31</v>
      </c>
      <c r="C28" s="61"/>
      <c r="D28" s="58"/>
      <c r="E28" s="57"/>
      <c r="F28" s="59">
        <v>0</v>
      </c>
      <c r="G28" s="60"/>
      <c r="H28" s="60"/>
      <c r="I28" s="22">
        <f t="shared" si="1"/>
        <v>0</v>
      </c>
      <c r="J28" s="38">
        <f t="shared" si="2"/>
        <v>0</v>
      </c>
      <c r="K28" s="63">
        <f t="shared" si="3"/>
        <v>0</v>
      </c>
      <c r="L28" s="36">
        <f t="shared" si="4"/>
        <v>0</v>
      </c>
      <c r="M28" s="36">
        <f t="shared" si="5"/>
        <v>0</v>
      </c>
      <c r="N28" s="36">
        <f t="shared" si="6"/>
        <v>0</v>
      </c>
      <c r="O28" s="36">
        <f t="shared" si="7"/>
        <v>0</v>
      </c>
      <c r="P28" s="36">
        <f t="shared" si="8"/>
        <v>0</v>
      </c>
      <c r="Q28" s="36">
        <f t="shared" si="9"/>
        <v>0</v>
      </c>
      <c r="R28" s="36">
        <f t="shared" si="10"/>
        <v>0</v>
      </c>
      <c r="S28" s="36">
        <f t="shared" si="11"/>
        <v>0</v>
      </c>
      <c r="T28" s="36">
        <f t="shared" si="12"/>
        <v>0</v>
      </c>
      <c r="U28" s="36">
        <f t="shared" si="13"/>
        <v>0</v>
      </c>
      <c r="X28" s="36">
        <f>SUMIF(B28,"Scheidsrechter",Lijsten!$F$4)</f>
        <v>0</v>
      </c>
      <c r="Y28" s="36">
        <f>SUMIF(B28,"Waarnemer",Lijsten!$F$4)</f>
        <v>0</v>
      </c>
      <c r="Z28" s="36">
        <f>SUMIF(B28,"Sportkampen",Lijsten!$F$4)</f>
        <v>0</v>
      </c>
      <c r="AA28" s="36">
        <f>SUMIF(B28,"Lesgevers of Trainers",Lijsten!$F$4)</f>
        <v>0</v>
      </c>
      <c r="AB28" s="36">
        <f>SUMIF(B28,"Andere",Lijsten!$F$3)</f>
        <v>0</v>
      </c>
    </row>
    <row r="29" spans="1:28" ht="13.8" customHeight="1" x14ac:dyDescent="0.3">
      <c r="A29" s="56"/>
      <c r="B29" s="57" t="s">
        <v>31</v>
      </c>
      <c r="C29" s="61"/>
      <c r="D29" s="58"/>
      <c r="E29" s="57"/>
      <c r="F29" s="59">
        <v>0</v>
      </c>
      <c r="G29" s="60"/>
      <c r="H29" s="60"/>
      <c r="I29" s="22">
        <f t="shared" si="1"/>
        <v>0</v>
      </c>
      <c r="J29" s="38">
        <f t="shared" si="2"/>
        <v>0</v>
      </c>
      <c r="K29" s="63">
        <f t="shared" si="3"/>
        <v>0</v>
      </c>
      <c r="L29" s="36">
        <f t="shared" si="4"/>
        <v>0</v>
      </c>
      <c r="M29" s="36">
        <f t="shared" si="5"/>
        <v>0</v>
      </c>
      <c r="N29" s="36">
        <f t="shared" si="6"/>
        <v>0</v>
      </c>
      <c r="O29" s="36">
        <f t="shared" si="7"/>
        <v>0</v>
      </c>
      <c r="P29" s="36">
        <f t="shared" si="8"/>
        <v>0</v>
      </c>
      <c r="Q29" s="36">
        <f t="shared" si="9"/>
        <v>0</v>
      </c>
      <c r="R29" s="36">
        <f t="shared" si="10"/>
        <v>0</v>
      </c>
      <c r="S29" s="36">
        <f t="shared" si="11"/>
        <v>0</v>
      </c>
      <c r="T29" s="36">
        <f t="shared" si="12"/>
        <v>0</v>
      </c>
      <c r="U29" s="36">
        <f t="shared" si="13"/>
        <v>0</v>
      </c>
      <c r="X29" s="36">
        <f>SUMIF(B29,"Scheidsrechter",Lijsten!$F$4)</f>
        <v>0</v>
      </c>
      <c r="Y29" s="36">
        <f>SUMIF(B29,"Waarnemer",Lijsten!$F$4)</f>
        <v>0</v>
      </c>
      <c r="Z29" s="36">
        <f>SUMIF(B29,"Sportkampen",Lijsten!$F$4)</f>
        <v>0</v>
      </c>
      <c r="AA29" s="36">
        <f>SUMIF(B29,"Lesgevers of Trainers",Lijsten!$F$4)</f>
        <v>0</v>
      </c>
      <c r="AB29" s="36">
        <f>SUMIF(B29,"Andere",Lijsten!$F$3)</f>
        <v>0</v>
      </c>
    </row>
    <row r="30" spans="1:28" x14ac:dyDescent="0.3">
      <c r="A30" s="56"/>
      <c r="B30" s="57" t="s">
        <v>31</v>
      </c>
      <c r="C30" s="58"/>
      <c r="D30" s="58"/>
      <c r="E30" s="57"/>
      <c r="F30" s="59">
        <v>0</v>
      </c>
      <c r="G30" s="60"/>
      <c r="H30" s="60"/>
      <c r="I30" s="22">
        <f t="shared" si="1"/>
        <v>0</v>
      </c>
      <c r="J30" s="38">
        <f t="shared" si="2"/>
        <v>0</v>
      </c>
      <c r="K30" s="63">
        <f t="shared" si="3"/>
        <v>0</v>
      </c>
      <c r="L30" s="36">
        <f t="shared" si="4"/>
        <v>0</v>
      </c>
      <c r="M30" s="36">
        <f t="shared" si="5"/>
        <v>0</v>
      </c>
      <c r="N30" s="36">
        <f t="shared" si="6"/>
        <v>0</v>
      </c>
      <c r="O30" s="36">
        <f t="shared" si="7"/>
        <v>0</v>
      </c>
      <c r="P30" s="36">
        <f t="shared" si="8"/>
        <v>0</v>
      </c>
      <c r="Q30" s="36">
        <f t="shared" si="9"/>
        <v>0</v>
      </c>
      <c r="R30" s="36">
        <f t="shared" si="10"/>
        <v>0</v>
      </c>
      <c r="S30" s="36">
        <f t="shared" si="11"/>
        <v>0</v>
      </c>
      <c r="T30" s="36">
        <f t="shared" si="12"/>
        <v>0</v>
      </c>
      <c r="U30" s="36">
        <f t="shared" si="13"/>
        <v>0</v>
      </c>
      <c r="X30" s="36">
        <f>SUMIF(B30,"Scheidsrechter",Lijsten!$F$4)</f>
        <v>0</v>
      </c>
      <c r="Y30" s="36">
        <f>SUMIF(B30,"Waarnemer",Lijsten!$F$4)</f>
        <v>0</v>
      </c>
      <c r="Z30" s="36">
        <f>SUMIF(B30,"Sportkampen",Lijsten!$F$4)</f>
        <v>0</v>
      </c>
      <c r="AA30" s="36">
        <f>SUMIF(B30,"Lesgevers of Trainers",Lijsten!$F$4)</f>
        <v>0</v>
      </c>
      <c r="AB30" s="36">
        <f>SUMIF(B30,"Andere",Lijsten!$F$3)</f>
        <v>0</v>
      </c>
    </row>
    <row r="31" spans="1:28" x14ac:dyDescent="0.3">
      <c r="A31" s="56"/>
      <c r="B31" s="57" t="s">
        <v>31</v>
      </c>
      <c r="C31" s="61"/>
      <c r="D31" s="58"/>
      <c r="E31" s="57"/>
      <c r="F31" s="59">
        <v>0</v>
      </c>
      <c r="G31" s="60"/>
      <c r="H31" s="60"/>
      <c r="I31" s="22">
        <f t="shared" si="1"/>
        <v>0</v>
      </c>
      <c r="J31" s="38">
        <f t="shared" si="2"/>
        <v>0</v>
      </c>
      <c r="K31" s="63">
        <f t="shared" si="3"/>
        <v>0</v>
      </c>
      <c r="L31" s="36">
        <f t="shared" si="4"/>
        <v>0</v>
      </c>
      <c r="M31" s="36">
        <f t="shared" si="5"/>
        <v>0</v>
      </c>
      <c r="N31" s="36">
        <f t="shared" si="6"/>
        <v>0</v>
      </c>
      <c r="O31" s="36">
        <f t="shared" si="7"/>
        <v>0</v>
      </c>
      <c r="P31" s="36">
        <f t="shared" si="8"/>
        <v>0</v>
      </c>
      <c r="Q31" s="36">
        <f t="shared" si="9"/>
        <v>0</v>
      </c>
      <c r="R31" s="36">
        <f t="shared" si="10"/>
        <v>0</v>
      </c>
      <c r="S31" s="36">
        <f t="shared" si="11"/>
        <v>0</v>
      </c>
      <c r="T31" s="36">
        <f t="shared" si="12"/>
        <v>0</v>
      </c>
      <c r="U31" s="36">
        <f t="shared" si="13"/>
        <v>0</v>
      </c>
      <c r="X31" s="36">
        <f>SUMIF(B31,"Scheidsrechter",Lijsten!$F$4)</f>
        <v>0</v>
      </c>
      <c r="Y31" s="36">
        <f>SUMIF(B31,"Waarnemer",Lijsten!$F$4)</f>
        <v>0</v>
      </c>
      <c r="Z31" s="36">
        <f>SUMIF(B31,"Sportkampen",Lijsten!$F$4)</f>
        <v>0</v>
      </c>
      <c r="AA31" s="36">
        <f>SUMIF(B31,"Lesgevers of Trainers",Lijsten!$F$4)</f>
        <v>0</v>
      </c>
      <c r="AB31" s="36">
        <f>SUMIF(B31,"Andere",Lijsten!$F$3)</f>
        <v>0</v>
      </c>
    </row>
    <row r="32" spans="1:28" x14ac:dyDescent="0.3">
      <c r="A32" s="56"/>
      <c r="B32" s="57" t="s">
        <v>31</v>
      </c>
      <c r="C32" s="61"/>
      <c r="D32" s="58"/>
      <c r="E32" s="57"/>
      <c r="F32" s="59">
        <v>0</v>
      </c>
      <c r="G32" s="60"/>
      <c r="H32" s="60"/>
      <c r="I32" s="22">
        <f t="shared" si="1"/>
        <v>0</v>
      </c>
      <c r="J32" s="38">
        <f t="shared" si="2"/>
        <v>0</v>
      </c>
      <c r="K32" s="63">
        <f t="shared" si="3"/>
        <v>0</v>
      </c>
      <c r="L32" s="36">
        <f t="shared" si="4"/>
        <v>0</v>
      </c>
      <c r="M32" s="36">
        <f t="shared" si="5"/>
        <v>0</v>
      </c>
      <c r="N32" s="36">
        <f t="shared" si="6"/>
        <v>0</v>
      </c>
      <c r="O32" s="36">
        <f t="shared" si="7"/>
        <v>0</v>
      </c>
      <c r="P32" s="36">
        <f t="shared" si="8"/>
        <v>0</v>
      </c>
      <c r="Q32" s="36">
        <f t="shared" si="9"/>
        <v>0</v>
      </c>
      <c r="R32" s="36">
        <f t="shared" si="10"/>
        <v>0</v>
      </c>
      <c r="S32" s="36">
        <f t="shared" si="11"/>
        <v>0</v>
      </c>
      <c r="T32" s="36">
        <f t="shared" si="12"/>
        <v>0</v>
      </c>
      <c r="U32" s="36">
        <f t="shared" si="13"/>
        <v>0</v>
      </c>
      <c r="X32" s="36">
        <f>SUMIF(B32,"Scheidsrechter",Lijsten!$F$4)</f>
        <v>0</v>
      </c>
      <c r="Y32" s="36">
        <f>SUMIF(B32,"Waarnemer",Lijsten!$F$4)</f>
        <v>0</v>
      </c>
      <c r="Z32" s="36">
        <f>SUMIF(B32,"Sportkampen",Lijsten!$F$4)</f>
        <v>0</v>
      </c>
      <c r="AA32" s="36">
        <f>SUMIF(B32,"Lesgevers of Trainers",Lijsten!$F$4)</f>
        <v>0</v>
      </c>
      <c r="AB32" s="36">
        <f>SUMIF(B32,"Andere",Lijsten!$F$3)</f>
        <v>0</v>
      </c>
    </row>
    <row r="33" spans="1:28" x14ac:dyDescent="0.3">
      <c r="A33" s="56"/>
      <c r="B33" s="57" t="s">
        <v>31</v>
      </c>
      <c r="C33" s="61"/>
      <c r="D33" s="58"/>
      <c r="E33" s="57"/>
      <c r="F33" s="59">
        <v>0</v>
      </c>
      <c r="G33" s="60"/>
      <c r="H33" s="60"/>
      <c r="I33" s="22">
        <f t="shared" si="1"/>
        <v>0</v>
      </c>
      <c r="J33" s="38">
        <f t="shared" si="2"/>
        <v>0</v>
      </c>
      <c r="K33" s="63">
        <f t="shared" si="3"/>
        <v>0</v>
      </c>
      <c r="L33" s="36">
        <f t="shared" si="4"/>
        <v>0</v>
      </c>
      <c r="M33" s="36">
        <f t="shared" si="5"/>
        <v>0</v>
      </c>
      <c r="N33" s="36">
        <f t="shared" si="6"/>
        <v>0</v>
      </c>
      <c r="O33" s="36">
        <f t="shared" si="7"/>
        <v>0</v>
      </c>
      <c r="P33" s="36">
        <f t="shared" si="8"/>
        <v>0</v>
      </c>
      <c r="Q33" s="36">
        <f t="shared" si="9"/>
        <v>0</v>
      </c>
      <c r="R33" s="36">
        <f t="shared" si="10"/>
        <v>0</v>
      </c>
      <c r="S33" s="36">
        <f t="shared" si="11"/>
        <v>0</v>
      </c>
      <c r="T33" s="36">
        <f t="shared" si="12"/>
        <v>0</v>
      </c>
      <c r="U33" s="36">
        <f t="shared" si="13"/>
        <v>0</v>
      </c>
      <c r="X33" s="36">
        <f>SUMIF(B33,"Scheidsrechter",Lijsten!$F$4)</f>
        <v>0</v>
      </c>
      <c r="Y33" s="36">
        <f>SUMIF(B33,"Waarnemer",Lijsten!$F$4)</f>
        <v>0</v>
      </c>
      <c r="Z33" s="36">
        <f>SUMIF(B33,"Sportkampen",Lijsten!$F$4)</f>
        <v>0</v>
      </c>
      <c r="AA33" s="36">
        <f>SUMIF(B33,"Lesgevers of Trainers",Lijsten!$F$4)</f>
        <v>0</v>
      </c>
      <c r="AB33" s="36">
        <f>SUMIF(B33,"Andere",Lijsten!$F$3)</f>
        <v>0</v>
      </c>
    </row>
    <row r="34" spans="1:28" x14ac:dyDescent="0.3">
      <c r="A34" s="56"/>
      <c r="B34" s="57" t="s">
        <v>31</v>
      </c>
      <c r="C34" s="61"/>
      <c r="D34" s="58"/>
      <c r="E34" s="57"/>
      <c r="F34" s="59">
        <v>0</v>
      </c>
      <c r="G34" s="60"/>
      <c r="H34" s="60"/>
      <c r="I34" s="22">
        <f t="shared" si="1"/>
        <v>0</v>
      </c>
      <c r="J34" s="38">
        <f t="shared" si="2"/>
        <v>0</v>
      </c>
      <c r="K34" s="63">
        <f t="shared" si="3"/>
        <v>0</v>
      </c>
      <c r="L34" s="36">
        <f t="shared" si="4"/>
        <v>0</v>
      </c>
      <c r="M34" s="36">
        <f t="shared" si="5"/>
        <v>0</v>
      </c>
      <c r="N34" s="36">
        <f t="shared" si="6"/>
        <v>0</v>
      </c>
      <c r="O34" s="36">
        <f t="shared" si="7"/>
        <v>0</v>
      </c>
      <c r="P34" s="36">
        <f t="shared" si="8"/>
        <v>0</v>
      </c>
      <c r="Q34" s="36">
        <f t="shared" si="9"/>
        <v>0</v>
      </c>
      <c r="R34" s="36">
        <f t="shared" si="10"/>
        <v>0</v>
      </c>
      <c r="S34" s="36">
        <f t="shared" si="11"/>
        <v>0</v>
      </c>
      <c r="T34" s="36">
        <f t="shared" si="12"/>
        <v>0</v>
      </c>
      <c r="U34" s="36">
        <f t="shared" si="13"/>
        <v>0</v>
      </c>
      <c r="X34" s="36">
        <f>SUMIF(B34,"Scheidsrechter",Lijsten!$F$4)</f>
        <v>0</v>
      </c>
      <c r="Y34" s="36">
        <f>SUMIF(B34,"Waarnemer",Lijsten!$F$4)</f>
        <v>0</v>
      </c>
      <c r="Z34" s="36">
        <f>SUMIF(B34,"Sportkampen",Lijsten!$F$4)</f>
        <v>0</v>
      </c>
      <c r="AA34" s="36">
        <f>SUMIF(B34,"Lesgevers of Trainers",Lijsten!$F$4)</f>
        <v>0</v>
      </c>
      <c r="AB34" s="36">
        <f>SUMIF(B34,"Andere",Lijsten!$F$3)</f>
        <v>0</v>
      </c>
    </row>
    <row r="35" spans="1:28" x14ac:dyDescent="0.3">
      <c r="A35" s="56"/>
      <c r="B35" s="57" t="s">
        <v>31</v>
      </c>
      <c r="C35" s="61"/>
      <c r="D35" s="58"/>
      <c r="E35" s="57"/>
      <c r="F35" s="59">
        <v>0</v>
      </c>
      <c r="G35" s="60"/>
      <c r="H35" s="60"/>
      <c r="I35" s="22">
        <f t="shared" si="1"/>
        <v>0</v>
      </c>
      <c r="J35" s="38">
        <f t="shared" si="2"/>
        <v>0</v>
      </c>
      <c r="K35" s="63">
        <f t="shared" si="3"/>
        <v>0</v>
      </c>
      <c r="L35" s="36">
        <f t="shared" si="4"/>
        <v>0</v>
      </c>
      <c r="M35" s="36">
        <f t="shared" si="5"/>
        <v>0</v>
      </c>
      <c r="N35" s="36">
        <f t="shared" si="6"/>
        <v>0</v>
      </c>
      <c r="O35" s="36">
        <f t="shared" si="7"/>
        <v>0</v>
      </c>
      <c r="P35" s="36">
        <f t="shared" si="8"/>
        <v>0</v>
      </c>
      <c r="Q35" s="36">
        <f t="shared" si="9"/>
        <v>0</v>
      </c>
      <c r="R35" s="36">
        <f t="shared" si="10"/>
        <v>0</v>
      </c>
      <c r="S35" s="36">
        <f t="shared" si="11"/>
        <v>0</v>
      </c>
      <c r="T35" s="36">
        <f t="shared" si="12"/>
        <v>0</v>
      </c>
      <c r="U35" s="36">
        <f t="shared" si="13"/>
        <v>0</v>
      </c>
      <c r="X35" s="36">
        <f>SUMIF(B35,"Scheidsrechter",Lijsten!$F$4)</f>
        <v>0</v>
      </c>
      <c r="Y35" s="36">
        <f>SUMIF(B35,"Waarnemer",Lijsten!$F$4)</f>
        <v>0</v>
      </c>
      <c r="Z35" s="36">
        <f>SUMIF(B35,"Sportkampen",Lijsten!$F$4)</f>
        <v>0</v>
      </c>
      <c r="AA35" s="36">
        <f>SUMIF(B35,"Lesgevers of Trainers",Lijsten!$F$4)</f>
        <v>0</v>
      </c>
      <c r="AB35" s="36">
        <f>SUMIF(B35,"Andere",Lijsten!$F$3)</f>
        <v>0</v>
      </c>
    </row>
    <row r="36" spans="1:28" x14ac:dyDescent="0.3">
      <c r="A36" s="56"/>
      <c r="B36" s="57" t="s">
        <v>31</v>
      </c>
      <c r="C36" s="61"/>
      <c r="D36" s="58"/>
      <c r="E36" s="57"/>
      <c r="F36" s="59">
        <v>0</v>
      </c>
      <c r="G36" s="60"/>
      <c r="H36" s="60"/>
      <c r="I36" s="22">
        <f t="shared" si="1"/>
        <v>0</v>
      </c>
      <c r="J36" s="38">
        <f t="shared" si="2"/>
        <v>0</v>
      </c>
      <c r="K36" s="63">
        <f t="shared" si="3"/>
        <v>0</v>
      </c>
      <c r="L36" s="36">
        <f t="shared" si="4"/>
        <v>0</v>
      </c>
      <c r="M36" s="36">
        <f t="shared" si="5"/>
        <v>0</v>
      </c>
      <c r="N36" s="36">
        <f t="shared" si="6"/>
        <v>0</v>
      </c>
      <c r="O36" s="36">
        <f t="shared" si="7"/>
        <v>0</v>
      </c>
      <c r="P36" s="36">
        <f t="shared" si="8"/>
        <v>0</v>
      </c>
      <c r="Q36" s="36">
        <f t="shared" si="9"/>
        <v>0</v>
      </c>
      <c r="R36" s="36">
        <f t="shared" si="10"/>
        <v>0</v>
      </c>
      <c r="S36" s="36">
        <f t="shared" si="11"/>
        <v>0</v>
      </c>
      <c r="T36" s="36">
        <f t="shared" si="12"/>
        <v>0</v>
      </c>
      <c r="U36" s="36">
        <f t="shared" si="13"/>
        <v>0</v>
      </c>
      <c r="X36" s="36">
        <f>SUMIF(B36,"Scheidsrechter",Lijsten!$F$4)</f>
        <v>0</v>
      </c>
      <c r="Y36" s="36">
        <f>SUMIF(B36,"Waarnemer",Lijsten!$F$4)</f>
        <v>0</v>
      </c>
      <c r="Z36" s="36">
        <f>SUMIF(B36,"Sportkampen",Lijsten!$F$4)</f>
        <v>0</v>
      </c>
      <c r="AA36" s="36">
        <f>SUMIF(B36,"Lesgevers of Trainers",Lijsten!$F$4)</f>
        <v>0</v>
      </c>
      <c r="AB36" s="36">
        <f>SUMIF(B36,"Andere",Lijsten!$F$3)</f>
        <v>0</v>
      </c>
    </row>
    <row r="37" spans="1:28" x14ac:dyDescent="0.3">
      <c r="A37" s="56"/>
      <c r="B37" s="57" t="s">
        <v>31</v>
      </c>
      <c r="C37" s="61"/>
      <c r="D37" s="58"/>
      <c r="E37" s="57"/>
      <c r="F37" s="59">
        <v>0</v>
      </c>
      <c r="G37" s="60"/>
      <c r="H37" s="60"/>
      <c r="I37" s="22">
        <f t="shared" si="1"/>
        <v>0</v>
      </c>
      <c r="J37" s="38">
        <f t="shared" si="2"/>
        <v>0</v>
      </c>
      <c r="K37" s="63">
        <f t="shared" si="3"/>
        <v>0</v>
      </c>
      <c r="L37" s="36">
        <f t="shared" si="4"/>
        <v>0</v>
      </c>
      <c r="M37" s="36">
        <f t="shared" si="5"/>
        <v>0</v>
      </c>
      <c r="N37" s="36">
        <f t="shared" si="6"/>
        <v>0</v>
      </c>
      <c r="O37" s="36">
        <f t="shared" si="7"/>
        <v>0</v>
      </c>
      <c r="P37" s="36">
        <f t="shared" si="8"/>
        <v>0</v>
      </c>
      <c r="Q37" s="36">
        <f t="shared" si="9"/>
        <v>0</v>
      </c>
      <c r="R37" s="36">
        <f t="shared" si="10"/>
        <v>0</v>
      </c>
      <c r="S37" s="36">
        <f t="shared" si="11"/>
        <v>0</v>
      </c>
      <c r="T37" s="36">
        <f t="shared" si="12"/>
        <v>0</v>
      </c>
      <c r="U37" s="36">
        <f t="shared" si="13"/>
        <v>0</v>
      </c>
      <c r="X37" s="36">
        <f>SUMIF(B37,"Scheidsrechter",Lijsten!$F$4)</f>
        <v>0</v>
      </c>
      <c r="Y37" s="36">
        <f>SUMIF(B37,"Waarnemer",Lijsten!$F$4)</f>
        <v>0</v>
      </c>
      <c r="Z37" s="36">
        <f>SUMIF(B37,"Sportkampen",Lijsten!$F$4)</f>
        <v>0</v>
      </c>
      <c r="AA37" s="36">
        <f>SUMIF(B37,"Lesgevers of Trainers",Lijsten!$F$4)</f>
        <v>0</v>
      </c>
      <c r="AB37" s="36">
        <f>SUMIF(B37,"Andere",Lijsten!$F$3)</f>
        <v>0</v>
      </c>
    </row>
    <row r="38" spans="1:28" x14ac:dyDescent="0.3">
      <c r="A38" s="56"/>
      <c r="B38" s="57" t="s">
        <v>31</v>
      </c>
      <c r="C38" s="61"/>
      <c r="D38" s="58"/>
      <c r="E38" s="57"/>
      <c r="F38" s="59">
        <v>0</v>
      </c>
      <c r="G38" s="60"/>
      <c r="H38" s="60"/>
      <c r="I38" s="22">
        <f t="shared" si="1"/>
        <v>0</v>
      </c>
      <c r="J38" s="38">
        <f t="shared" si="2"/>
        <v>0</v>
      </c>
      <c r="K38" s="63">
        <f t="shared" si="3"/>
        <v>0</v>
      </c>
      <c r="L38" s="36">
        <f t="shared" si="4"/>
        <v>0</v>
      </c>
      <c r="M38" s="36">
        <f t="shared" si="5"/>
        <v>0</v>
      </c>
      <c r="N38" s="36">
        <f t="shared" si="6"/>
        <v>0</v>
      </c>
      <c r="O38" s="36">
        <f t="shared" si="7"/>
        <v>0</v>
      </c>
      <c r="P38" s="36">
        <f t="shared" si="8"/>
        <v>0</v>
      </c>
      <c r="Q38" s="36">
        <f t="shared" si="9"/>
        <v>0</v>
      </c>
      <c r="R38" s="36">
        <f t="shared" si="10"/>
        <v>0</v>
      </c>
      <c r="S38" s="36">
        <f t="shared" si="11"/>
        <v>0</v>
      </c>
      <c r="T38" s="36">
        <f t="shared" si="12"/>
        <v>0</v>
      </c>
      <c r="U38" s="36">
        <f t="shared" si="13"/>
        <v>0</v>
      </c>
      <c r="X38" s="36">
        <f>SUMIF(B38,"Scheidsrechter",Lijsten!$F$4)</f>
        <v>0</v>
      </c>
      <c r="Y38" s="36">
        <f>SUMIF(B38,"Waarnemer",Lijsten!$F$4)</f>
        <v>0</v>
      </c>
      <c r="Z38" s="36">
        <f>SUMIF(B38,"Sportkampen",Lijsten!$F$4)</f>
        <v>0</v>
      </c>
      <c r="AA38" s="36">
        <f>SUMIF(B38,"Lesgevers of Trainers",Lijsten!$F$4)</f>
        <v>0</v>
      </c>
      <c r="AB38" s="36">
        <f>SUMIF(B38,"Andere",Lijsten!$F$3)</f>
        <v>0</v>
      </c>
    </row>
    <row r="39" spans="1:28" x14ac:dyDescent="0.3">
      <c r="A39" s="56"/>
      <c r="B39" s="57" t="s">
        <v>31</v>
      </c>
      <c r="C39" s="61"/>
      <c r="D39" s="58"/>
      <c r="E39" s="57"/>
      <c r="F39" s="59">
        <v>0</v>
      </c>
      <c r="G39" s="60"/>
      <c r="H39" s="60"/>
      <c r="I39" s="22">
        <f t="shared" si="1"/>
        <v>0</v>
      </c>
      <c r="J39" s="38">
        <f t="shared" si="2"/>
        <v>0</v>
      </c>
      <c r="K39" s="63">
        <f t="shared" si="3"/>
        <v>0</v>
      </c>
      <c r="L39" s="36">
        <f t="shared" si="4"/>
        <v>0</v>
      </c>
      <c r="M39" s="36">
        <f t="shared" si="5"/>
        <v>0</v>
      </c>
      <c r="N39" s="36">
        <f t="shared" si="6"/>
        <v>0</v>
      </c>
      <c r="O39" s="36">
        <f t="shared" si="7"/>
        <v>0</v>
      </c>
      <c r="P39" s="36">
        <f t="shared" si="8"/>
        <v>0</v>
      </c>
      <c r="Q39" s="36">
        <f t="shared" si="9"/>
        <v>0</v>
      </c>
      <c r="R39" s="36">
        <f t="shared" si="10"/>
        <v>0</v>
      </c>
      <c r="S39" s="36">
        <f t="shared" si="11"/>
        <v>0</v>
      </c>
      <c r="T39" s="36">
        <f t="shared" si="12"/>
        <v>0</v>
      </c>
      <c r="U39" s="36">
        <f t="shared" si="13"/>
        <v>0</v>
      </c>
      <c r="X39" s="36">
        <f>SUMIF(B39,"Scheidsrechter",Lijsten!$F$4)</f>
        <v>0</v>
      </c>
      <c r="Y39" s="36">
        <f>SUMIF(B39,"Waarnemer",Lijsten!$F$4)</f>
        <v>0</v>
      </c>
      <c r="Z39" s="36">
        <f>SUMIF(B39,"Sportkampen",Lijsten!$F$4)</f>
        <v>0</v>
      </c>
      <c r="AA39" s="36">
        <f>SUMIF(B39,"Lesgevers of Trainers",Lijsten!$F$4)</f>
        <v>0</v>
      </c>
      <c r="AB39" s="36">
        <f>SUMIF(B39,"Andere",Lijsten!$F$3)</f>
        <v>0</v>
      </c>
    </row>
    <row r="40" spans="1:28" x14ac:dyDescent="0.3">
      <c r="A40" s="56"/>
      <c r="B40" s="57" t="s">
        <v>31</v>
      </c>
      <c r="C40" s="61"/>
      <c r="D40" s="58"/>
      <c r="E40" s="57"/>
      <c r="F40" s="59">
        <v>0</v>
      </c>
      <c r="G40" s="60"/>
      <c r="H40" s="60"/>
      <c r="I40" s="22">
        <f t="shared" si="1"/>
        <v>0</v>
      </c>
      <c r="J40" s="38">
        <f t="shared" si="2"/>
        <v>0</v>
      </c>
      <c r="K40" s="63">
        <f t="shared" si="3"/>
        <v>0</v>
      </c>
      <c r="L40" s="36">
        <f t="shared" si="4"/>
        <v>0</v>
      </c>
      <c r="M40" s="36">
        <f t="shared" si="5"/>
        <v>0</v>
      </c>
      <c r="N40" s="36">
        <f t="shared" si="6"/>
        <v>0</v>
      </c>
      <c r="O40" s="36">
        <f t="shared" si="7"/>
        <v>0</v>
      </c>
      <c r="P40" s="36">
        <f t="shared" si="8"/>
        <v>0</v>
      </c>
      <c r="Q40" s="36">
        <f t="shared" si="9"/>
        <v>0</v>
      </c>
      <c r="R40" s="36">
        <f t="shared" si="10"/>
        <v>0</v>
      </c>
      <c r="S40" s="36">
        <f t="shared" si="11"/>
        <v>0</v>
      </c>
      <c r="T40" s="36">
        <f t="shared" si="12"/>
        <v>0</v>
      </c>
      <c r="U40" s="36">
        <f t="shared" si="13"/>
        <v>0</v>
      </c>
      <c r="X40" s="36">
        <f>SUMIF(B40,"Scheidsrechter",Lijsten!$F$4)</f>
        <v>0</v>
      </c>
      <c r="Y40" s="36">
        <f>SUMIF(B40,"Waarnemer",Lijsten!$F$4)</f>
        <v>0</v>
      </c>
      <c r="Z40" s="36">
        <f>SUMIF(B40,"Sportkampen",Lijsten!$F$4)</f>
        <v>0</v>
      </c>
      <c r="AA40" s="36">
        <f>SUMIF(B40,"Lesgevers of Trainers",Lijsten!$F$4)</f>
        <v>0</v>
      </c>
      <c r="AB40" s="36">
        <f>SUMIF(B40,"Andere",Lijsten!$F$3)</f>
        <v>0</v>
      </c>
    </row>
    <row r="41" spans="1:28" x14ac:dyDescent="0.3">
      <c r="A41" s="56"/>
      <c r="B41" s="57" t="s">
        <v>31</v>
      </c>
      <c r="C41" s="62"/>
      <c r="D41" s="62"/>
      <c r="E41" s="57"/>
      <c r="F41" s="59">
        <v>0</v>
      </c>
      <c r="G41" s="60"/>
      <c r="H41" s="60"/>
      <c r="I41" s="22">
        <f t="shared" si="1"/>
        <v>0</v>
      </c>
      <c r="J41" s="38">
        <f t="shared" si="2"/>
        <v>0</v>
      </c>
      <c r="K41" s="63">
        <f t="shared" si="3"/>
        <v>0</v>
      </c>
      <c r="L41" s="36">
        <f t="shared" si="4"/>
        <v>0</v>
      </c>
      <c r="M41" s="36">
        <f t="shared" si="5"/>
        <v>0</v>
      </c>
      <c r="N41" s="36">
        <f t="shared" si="6"/>
        <v>0</v>
      </c>
      <c r="O41" s="36">
        <f t="shared" si="7"/>
        <v>0</v>
      </c>
      <c r="P41" s="36">
        <f t="shared" si="8"/>
        <v>0</v>
      </c>
      <c r="Q41" s="36">
        <f t="shared" si="9"/>
        <v>0</v>
      </c>
      <c r="R41" s="36">
        <f t="shared" si="10"/>
        <v>0</v>
      </c>
      <c r="S41" s="36">
        <f t="shared" si="11"/>
        <v>0</v>
      </c>
      <c r="T41" s="36">
        <f t="shared" si="12"/>
        <v>0</v>
      </c>
      <c r="U41" s="36">
        <f t="shared" si="13"/>
        <v>0</v>
      </c>
      <c r="X41" s="36">
        <f>SUMIF(B41,"Scheidsrechter",Lijsten!$F$4)</f>
        <v>0</v>
      </c>
      <c r="Y41" s="36">
        <f>SUMIF(B41,"Waarnemer",Lijsten!$F$4)</f>
        <v>0</v>
      </c>
      <c r="Z41" s="36">
        <f>SUMIF(B41,"Sportkampen",Lijsten!$F$4)</f>
        <v>0</v>
      </c>
      <c r="AA41" s="36">
        <f>SUMIF(B41,"Lesgevers of Trainers",Lijsten!$F$4)</f>
        <v>0</v>
      </c>
      <c r="AB41" s="36">
        <f>SUMIF(B41,"Andere",Lijsten!$F$3)</f>
        <v>0</v>
      </c>
    </row>
  </sheetData>
  <sheetProtection algorithmName="SHA-512" hashValue="NorFio15UWm6EyCLe6kM8HFaAUpY4jsPfh2jEVfSJXs/+4vcdU/WSzCfuKVsc/rM2NJEbYq7BK4FErvLmoORuQ==" saltValue="C6kMY6DwtnCvP5+gEFKtDQ==" spinCount="100000" sheet="1" objects="1" scenarios="1"/>
  <protectedRanges>
    <protectedRange sqref="A10:F10 G10:H41 A11:D41" name="Gegevens"/>
    <protectedRange algorithmName="SHA-512" hashValue="xI2049zbCJKfu0GETLE+WWfaMLsBW2vj5OM2gfykE5ArHtGZzNNwvYhXICT9dXMNY495CaVpqHxD33ysI7J2Hg==" saltValue="qDhSGNSmhPxN24xf38BYJQ==" spinCount="100000" sqref="A10:K10" name="Titels"/>
  </protectedRanges>
  <mergeCells count="9">
    <mergeCell ref="B4:C4"/>
    <mergeCell ref="E4:F4"/>
    <mergeCell ref="B5:C5"/>
    <mergeCell ref="E5:F5"/>
    <mergeCell ref="A1:B1"/>
    <mergeCell ref="B2:C2"/>
    <mergeCell ref="E2:F2"/>
    <mergeCell ref="B3:C3"/>
    <mergeCell ref="E3:F3"/>
  </mergeCells>
  <conditionalFormatting sqref="B11:B41">
    <cfRule type="containsText" dxfId="5" priority="1" operator="containsText" text="Maak een keuze">
      <formula>NOT(ISERROR(SEARCH("Maak een keuze",B11)))</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Footer xml:space="preserve">&amp;CVlaamse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85560D6-3363-46EE-98AD-369A04A09E73}">
          <x14:formula1>
            <xm:f>Lijsten!$D$1:$D$4</xm:f>
          </x14:formula1>
          <xm:sqref>I11:I41</xm:sqref>
        </x14:dataValidation>
        <x14:dataValidation type="list" allowBlank="1" showInputMessage="1" showErrorMessage="1" xr:uid="{17FE41AF-7D02-4462-B683-785FB6949C8B}">
          <x14:formula1>
            <xm:f>Lijsten!$B$1:$B$6</xm:f>
          </x14:formula1>
          <xm:sqref>B11:B41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57BB8-2AE4-4A24-8055-0A5E00498643}">
  <sheetPr>
    <pageSetUpPr fitToPage="1"/>
  </sheetPr>
  <dimension ref="A1:AB41"/>
  <sheetViews>
    <sheetView view="pageBreakPreview" zoomScale="85" zoomScaleNormal="85" zoomScaleSheetLayoutView="85" zoomScalePageLayoutView="70" workbookViewId="0">
      <selection activeCell="A11" sqref="A11"/>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 min="12" max="13" width="12.33203125" style="36" customWidth="1"/>
    <col min="14" max="15" width="14" style="36" customWidth="1"/>
    <col min="16" max="21" width="12.33203125" style="36" customWidth="1"/>
    <col min="22" max="28" width="8.88671875" style="36"/>
  </cols>
  <sheetData>
    <row r="1" spans="1:28" ht="15" thickBot="1" x14ac:dyDescent="0.35">
      <c r="A1" s="113" t="s">
        <v>29</v>
      </c>
      <c r="B1" s="114"/>
      <c r="C1" s="17"/>
      <c r="D1" s="17"/>
      <c r="E1" s="17"/>
      <c r="F1" s="17"/>
      <c r="G1" s="17"/>
      <c r="H1" s="17"/>
      <c r="I1" s="11"/>
      <c r="J1" s="11"/>
      <c r="K1" s="12"/>
    </row>
    <row r="2" spans="1:28" ht="25.8" x14ac:dyDescent="0.5">
      <c r="A2" s="15"/>
      <c r="B2" s="115" t="str">
        <f>CONCATENATE('Personalia en overzicht'!D8," ",'Personalia en overzicht'!D9)</f>
        <v>naam voornaam</v>
      </c>
      <c r="C2" s="116"/>
      <c r="D2" s="40" t="s">
        <v>39</v>
      </c>
      <c r="E2" s="119" t="s">
        <v>22</v>
      </c>
      <c r="F2" s="120"/>
      <c r="G2" s="18" t="s">
        <v>74</v>
      </c>
      <c r="I2" s="73"/>
      <c r="J2" s="74"/>
      <c r="K2" s="74"/>
    </row>
    <row r="3" spans="1:28" x14ac:dyDescent="0.3">
      <c r="A3" s="1"/>
      <c r="B3" s="117" t="str">
        <f>'Personalia en overzicht'!D10</f>
        <v>Straat + nummer</v>
      </c>
      <c r="C3" s="118"/>
      <c r="D3" s="27" t="s">
        <v>38</v>
      </c>
      <c r="E3" s="109" t="str">
        <f>CONCATENATE(B$2,C$2,E$4,G$2)</f>
        <v>naam voornaam202408</v>
      </c>
      <c r="F3" s="110"/>
      <c r="G3" s="18"/>
      <c r="I3" s="75"/>
      <c r="J3" s="75"/>
      <c r="K3" s="76"/>
    </row>
    <row r="4" spans="1:28" x14ac:dyDescent="0.3">
      <c r="A4" s="1"/>
      <c r="B4" s="117" t="str">
        <f>CONCATENATE('Personalia en overzicht'!D11," ",'Personalia en overzicht'!D12)</f>
        <v>postcode gemeente</v>
      </c>
      <c r="C4" s="118"/>
      <c r="D4" s="27" t="s">
        <v>40</v>
      </c>
      <c r="E4" s="109">
        <f>'Personalia en overzicht'!D3</f>
        <v>2024</v>
      </c>
      <c r="F4" s="110"/>
      <c r="G4" s="18"/>
      <c r="I4" s="75"/>
      <c r="J4" s="75"/>
      <c r="K4" s="76"/>
    </row>
    <row r="5" spans="1:28" ht="15" thickBot="1" x14ac:dyDescent="0.35">
      <c r="A5" s="1"/>
      <c r="B5" s="111" t="str">
        <f>'Personalia en overzicht'!D14</f>
        <v>BEXX XXXX XXXX XXXX</v>
      </c>
      <c r="C5" s="112"/>
      <c r="D5" s="28" t="s">
        <v>48</v>
      </c>
      <c r="E5" s="107" t="str">
        <f>'Personalia en overzicht'!D16</f>
        <v>Verenigingswerker</v>
      </c>
      <c r="F5" s="108"/>
      <c r="G5" s="18"/>
      <c r="I5" s="75"/>
      <c r="J5" s="75"/>
      <c r="K5" s="76"/>
    </row>
    <row r="6" spans="1:28" x14ac:dyDescent="0.3">
      <c r="A6" s="1"/>
      <c r="G6" s="18"/>
      <c r="I6" s="75"/>
      <c r="J6" s="75"/>
      <c r="K6" s="76"/>
    </row>
    <row r="7" spans="1:28" ht="15" thickBot="1" x14ac:dyDescent="0.35">
      <c r="G7" s="18"/>
      <c r="H7" s="96" t="s">
        <v>85</v>
      </c>
      <c r="I7" s="122">
        <f>ROUND(M8,0)</f>
        <v>0</v>
      </c>
      <c r="J7" s="97"/>
      <c r="K7" s="76"/>
    </row>
    <row r="8" spans="1:28" ht="24" thickBot="1" x14ac:dyDescent="0.5">
      <c r="A8" s="1"/>
      <c r="E8" s="89" t="s">
        <v>80</v>
      </c>
      <c r="F8" s="85">
        <f>SUM(G11:H41)</f>
        <v>0</v>
      </c>
      <c r="G8" s="86"/>
      <c r="H8" s="87" t="s">
        <v>81</v>
      </c>
      <c r="I8" s="88">
        <f>I7*15</f>
        <v>0</v>
      </c>
      <c r="J8" s="77"/>
      <c r="K8" s="78"/>
      <c r="M8" s="121">
        <f>SUM(K11:K41)</f>
        <v>0</v>
      </c>
    </row>
    <row r="9" spans="1:28" ht="7.2" customHeight="1" thickBot="1" x14ac:dyDescent="0.35">
      <c r="A9" s="3"/>
      <c r="B9" s="4"/>
      <c r="C9" s="4"/>
      <c r="D9" s="4"/>
      <c r="E9" s="4"/>
      <c r="F9" s="4"/>
      <c r="G9" s="4"/>
      <c r="H9" s="4"/>
      <c r="I9" s="4"/>
      <c r="J9" s="4"/>
      <c r="K9" s="5"/>
    </row>
    <row r="10" spans="1:28" ht="62.4" customHeight="1" x14ac:dyDescent="0.3">
      <c r="A10" s="29" t="s">
        <v>0</v>
      </c>
      <c r="B10" s="31" t="s">
        <v>52</v>
      </c>
      <c r="C10" s="31" t="s">
        <v>36</v>
      </c>
      <c r="D10" s="31" t="s">
        <v>37</v>
      </c>
      <c r="E10" s="30" t="s">
        <v>1</v>
      </c>
      <c r="F10" s="31" t="s">
        <v>28</v>
      </c>
      <c r="G10" s="31" t="s">
        <v>49</v>
      </c>
      <c r="H10" s="31" t="s">
        <v>50</v>
      </c>
      <c r="I10" s="31" t="s">
        <v>35</v>
      </c>
      <c r="J10" s="31" t="s">
        <v>47</v>
      </c>
      <c r="K10" s="32" t="s">
        <v>55</v>
      </c>
      <c r="L10" s="37">
        <f>SUM(L11:L41)</f>
        <v>0</v>
      </c>
      <c r="M10" s="37">
        <f t="shared" ref="M10:U10" si="0">SUM(M11:M41)</f>
        <v>0</v>
      </c>
      <c r="N10" s="37">
        <f t="shared" si="0"/>
        <v>0</v>
      </c>
      <c r="O10" s="37">
        <f t="shared" si="0"/>
        <v>0</v>
      </c>
      <c r="P10" s="37">
        <f t="shared" si="0"/>
        <v>0</v>
      </c>
      <c r="Q10" s="37">
        <f t="shared" si="0"/>
        <v>0</v>
      </c>
      <c r="R10" s="37">
        <f t="shared" si="0"/>
        <v>0</v>
      </c>
      <c r="S10" s="37">
        <f t="shared" si="0"/>
        <v>0</v>
      </c>
      <c r="T10" s="37">
        <f t="shared" si="0"/>
        <v>0</v>
      </c>
      <c r="U10" s="37">
        <f t="shared" si="0"/>
        <v>0</v>
      </c>
    </row>
    <row r="11" spans="1:28" x14ac:dyDescent="0.3">
      <c r="A11" s="56"/>
      <c r="B11" s="57" t="s">
        <v>31</v>
      </c>
      <c r="C11" s="58"/>
      <c r="D11" s="58"/>
      <c r="E11" s="57"/>
      <c r="F11" s="59">
        <v>0</v>
      </c>
      <c r="G11" s="60"/>
      <c r="H11" s="60"/>
      <c r="I11" s="22">
        <f t="shared" ref="I11:I41" si="1">SUM(X11:AB11)</f>
        <v>0</v>
      </c>
      <c r="J11" s="38">
        <f>(G11+H11)*I11</f>
        <v>0</v>
      </c>
      <c r="K11" s="63">
        <f>F11/15</f>
        <v>0</v>
      </c>
      <c r="L11" s="36">
        <f>SUMIF(B11,"Scheidsrechter",K11)</f>
        <v>0</v>
      </c>
      <c r="M11" s="36">
        <f>SUMIF(B11,"Scheidsrechter",J11)</f>
        <v>0</v>
      </c>
      <c r="N11" s="36">
        <f>SUMIF(B11,"Waarnemer",K11)</f>
        <v>0</v>
      </c>
      <c r="O11" s="36">
        <f>SUMIF(B11,"Waarnemer",J11)</f>
        <v>0</v>
      </c>
      <c r="P11" s="36">
        <f>SUMIF(B11,"Sportkampen",K11)</f>
        <v>0</v>
      </c>
      <c r="Q11" s="36">
        <f>SUMIF(B11,"Sportkampen",J11)</f>
        <v>0</v>
      </c>
      <c r="R11" s="36">
        <f>SUMIF(B11,"Lesgevers of trainers",K11)</f>
        <v>0</v>
      </c>
      <c r="S11" s="36">
        <f>SUMIF(B11,"Lesgevers of trainers",J11)</f>
        <v>0</v>
      </c>
      <c r="T11" s="36">
        <f>SUMIF(B11,"Andere",K11)</f>
        <v>0</v>
      </c>
      <c r="U11" s="36">
        <f>SUMIF(B11,"Andere",J11)</f>
        <v>0</v>
      </c>
      <c r="X11" s="36">
        <f>SUMIF(B11,"Scheidsrechter",Lijsten!$F$4)</f>
        <v>0</v>
      </c>
      <c r="Y11" s="36">
        <f>SUMIF(B11,"Waarnemer",Lijsten!$F$4)</f>
        <v>0</v>
      </c>
      <c r="Z11" s="36">
        <f>SUMIF(B11,"Sportkampen",Lijsten!$F$4)</f>
        <v>0</v>
      </c>
      <c r="AA11" s="36">
        <f>SUMIF(B11,"Lesgevers of Trainers",Lijsten!$F$4)</f>
        <v>0</v>
      </c>
      <c r="AB11" s="36">
        <f>SUMIF(B11,"Andere",Lijsten!$F$3)</f>
        <v>0</v>
      </c>
    </row>
    <row r="12" spans="1:28" x14ac:dyDescent="0.3">
      <c r="A12" s="56"/>
      <c r="B12" s="57" t="s">
        <v>31</v>
      </c>
      <c r="C12" s="61"/>
      <c r="D12" s="58"/>
      <c r="E12" s="57"/>
      <c r="F12" s="59">
        <v>0</v>
      </c>
      <c r="G12" s="60"/>
      <c r="H12" s="60"/>
      <c r="I12" s="22">
        <f t="shared" si="1"/>
        <v>0</v>
      </c>
      <c r="J12" s="38">
        <f t="shared" ref="J12:J41" si="2">(G12+H12)*I12</f>
        <v>0</v>
      </c>
      <c r="K12" s="63">
        <f t="shared" ref="K12:K41" si="3">F12/15</f>
        <v>0</v>
      </c>
      <c r="L12" s="36">
        <f t="shared" ref="L12:L41" si="4">SUMIF(B12,"Scheidsrechter",K12)</f>
        <v>0</v>
      </c>
      <c r="M12" s="36">
        <f t="shared" ref="M12:M41" si="5">SUMIF(B12,"Scheidsrechter",J12)</f>
        <v>0</v>
      </c>
      <c r="N12" s="36">
        <f t="shared" ref="N12:N41" si="6">SUMIF(B12,"Waarnemer",K12)</f>
        <v>0</v>
      </c>
      <c r="O12" s="36">
        <f t="shared" ref="O12:O41" si="7">SUMIF(B12,"Waarnemer",J12)</f>
        <v>0</v>
      </c>
      <c r="P12" s="36">
        <f t="shared" ref="P12:P41" si="8">SUMIF(B12,"Sportkampen",K12)</f>
        <v>0</v>
      </c>
      <c r="Q12" s="36">
        <f t="shared" ref="Q12:Q41" si="9">SUMIF(B12,"Sportkampen",J12)</f>
        <v>0</v>
      </c>
      <c r="R12" s="36">
        <f t="shared" ref="R12:R41" si="10">SUMIF(B12,"Lesgevers of trainers",K12)</f>
        <v>0</v>
      </c>
      <c r="S12" s="36">
        <f t="shared" ref="S12:S41" si="11">SUMIF(B12,"Lesgevers of trainers",J12)</f>
        <v>0</v>
      </c>
      <c r="T12" s="36">
        <f t="shared" ref="T12:T41" si="12">SUMIF(B12,"Andere",K12)</f>
        <v>0</v>
      </c>
      <c r="U12" s="36">
        <f t="shared" ref="U12:U41" si="13">SUMIF(B12,"Andere",J12)</f>
        <v>0</v>
      </c>
      <c r="X12" s="36">
        <f>SUMIF(B12,"Scheidsrechter",Lijsten!$F$4)</f>
        <v>0</v>
      </c>
      <c r="Y12" s="36">
        <f>SUMIF(B12,"Waarnemer",Lijsten!$F$4)</f>
        <v>0</v>
      </c>
      <c r="Z12" s="36">
        <f>SUMIF(B12,"Sportkampen",Lijsten!$F$4)</f>
        <v>0</v>
      </c>
      <c r="AA12" s="36">
        <f>SUMIF(B12,"Lesgevers of Trainers",Lijsten!$F$4)</f>
        <v>0</v>
      </c>
      <c r="AB12" s="36">
        <f>SUMIF(B12,"Andere",Lijsten!$F$3)</f>
        <v>0</v>
      </c>
    </row>
    <row r="13" spans="1:28" x14ac:dyDescent="0.3">
      <c r="A13" s="56"/>
      <c r="B13" s="57" t="s">
        <v>31</v>
      </c>
      <c r="C13" s="61"/>
      <c r="D13" s="58"/>
      <c r="E13" s="57"/>
      <c r="F13" s="59">
        <v>0</v>
      </c>
      <c r="G13" s="60"/>
      <c r="H13" s="60"/>
      <c r="I13" s="22">
        <f t="shared" si="1"/>
        <v>0</v>
      </c>
      <c r="J13" s="38">
        <f t="shared" si="2"/>
        <v>0</v>
      </c>
      <c r="K13" s="63">
        <f t="shared" si="3"/>
        <v>0</v>
      </c>
      <c r="L13" s="36">
        <f t="shared" si="4"/>
        <v>0</v>
      </c>
      <c r="M13" s="36">
        <f t="shared" si="5"/>
        <v>0</v>
      </c>
      <c r="N13" s="36">
        <f t="shared" si="6"/>
        <v>0</v>
      </c>
      <c r="O13" s="36">
        <f t="shared" si="7"/>
        <v>0</v>
      </c>
      <c r="P13" s="36">
        <f t="shared" si="8"/>
        <v>0</v>
      </c>
      <c r="Q13" s="36">
        <f t="shared" si="9"/>
        <v>0</v>
      </c>
      <c r="R13" s="36">
        <f t="shared" si="10"/>
        <v>0</v>
      </c>
      <c r="S13" s="36">
        <f t="shared" si="11"/>
        <v>0</v>
      </c>
      <c r="T13" s="36">
        <f t="shared" si="12"/>
        <v>0</v>
      </c>
      <c r="U13" s="36">
        <f t="shared" si="13"/>
        <v>0</v>
      </c>
      <c r="X13" s="36">
        <f>SUMIF(B13,"Scheidsrechter",Lijsten!$F$4)</f>
        <v>0</v>
      </c>
      <c r="Y13" s="36">
        <f>SUMIF(B13,"Waarnemer",Lijsten!$F$4)</f>
        <v>0</v>
      </c>
      <c r="Z13" s="36">
        <f>SUMIF(B13,"Sportkampen",Lijsten!$F$4)</f>
        <v>0</v>
      </c>
      <c r="AA13" s="36">
        <f>SUMIF(B13,"Lesgevers of Trainers",Lijsten!$F$4)</f>
        <v>0</v>
      </c>
      <c r="AB13" s="36">
        <f>SUMIF(B13,"Andere",Lijsten!$F$3)</f>
        <v>0</v>
      </c>
    </row>
    <row r="14" spans="1:28" x14ac:dyDescent="0.3">
      <c r="A14" s="56"/>
      <c r="B14" s="57" t="s">
        <v>31</v>
      </c>
      <c r="C14" s="58"/>
      <c r="D14" s="58"/>
      <c r="E14" s="57"/>
      <c r="F14" s="59">
        <v>0</v>
      </c>
      <c r="G14" s="60"/>
      <c r="H14" s="60"/>
      <c r="I14" s="22">
        <f t="shared" si="1"/>
        <v>0</v>
      </c>
      <c r="J14" s="38">
        <f t="shared" si="2"/>
        <v>0</v>
      </c>
      <c r="K14" s="63">
        <f t="shared" si="3"/>
        <v>0</v>
      </c>
      <c r="L14" s="36">
        <f t="shared" si="4"/>
        <v>0</v>
      </c>
      <c r="M14" s="36">
        <f t="shared" si="5"/>
        <v>0</v>
      </c>
      <c r="N14" s="36">
        <f t="shared" si="6"/>
        <v>0</v>
      </c>
      <c r="O14" s="36">
        <f t="shared" si="7"/>
        <v>0</v>
      </c>
      <c r="P14" s="36">
        <f t="shared" si="8"/>
        <v>0</v>
      </c>
      <c r="Q14" s="36">
        <f t="shared" si="9"/>
        <v>0</v>
      </c>
      <c r="R14" s="36">
        <f t="shared" si="10"/>
        <v>0</v>
      </c>
      <c r="S14" s="36">
        <f t="shared" si="11"/>
        <v>0</v>
      </c>
      <c r="T14" s="36">
        <f t="shared" si="12"/>
        <v>0</v>
      </c>
      <c r="U14" s="36">
        <f t="shared" si="13"/>
        <v>0</v>
      </c>
      <c r="X14" s="36">
        <f>SUMIF(B14,"Scheidsrechter",Lijsten!$F$4)</f>
        <v>0</v>
      </c>
      <c r="Y14" s="36">
        <f>SUMIF(B14,"Waarnemer",Lijsten!$F$4)</f>
        <v>0</v>
      </c>
      <c r="Z14" s="36">
        <f>SUMIF(B14,"Sportkampen",Lijsten!$F$4)</f>
        <v>0</v>
      </c>
      <c r="AA14" s="36">
        <f>SUMIF(B14,"Lesgevers of Trainers",Lijsten!$F$4)</f>
        <v>0</v>
      </c>
      <c r="AB14" s="36">
        <f>SUMIF(B14,"Andere",Lijsten!$F$3)</f>
        <v>0</v>
      </c>
    </row>
    <row r="15" spans="1:28" x14ac:dyDescent="0.3">
      <c r="A15" s="56"/>
      <c r="B15" s="57" t="s">
        <v>31</v>
      </c>
      <c r="C15" s="61"/>
      <c r="D15" s="58"/>
      <c r="E15" s="57"/>
      <c r="F15" s="59">
        <v>0</v>
      </c>
      <c r="G15" s="60"/>
      <c r="H15" s="60"/>
      <c r="I15" s="22">
        <f t="shared" si="1"/>
        <v>0</v>
      </c>
      <c r="J15" s="38">
        <f t="shared" si="2"/>
        <v>0</v>
      </c>
      <c r="K15" s="63">
        <f t="shared" si="3"/>
        <v>0</v>
      </c>
      <c r="L15" s="36">
        <f t="shared" si="4"/>
        <v>0</v>
      </c>
      <c r="M15" s="36">
        <f t="shared" si="5"/>
        <v>0</v>
      </c>
      <c r="N15" s="36">
        <f t="shared" si="6"/>
        <v>0</v>
      </c>
      <c r="O15" s="36">
        <f t="shared" si="7"/>
        <v>0</v>
      </c>
      <c r="P15" s="36">
        <f t="shared" si="8"/>
        <v>0</v>
      </c>
      <c r="Q15" s="36">
        <f t="shared" si="9"/>
        <v>0</v>
      </c>
      <c r="R15" s="36">
        <f t="shared" si="10"/>
        <v>0</v>
      </c>
      <c r="S15" s="36">
        <f t="shared" si="11"/>
        <v>0</v>
      </c>
      <c r="T15" s="36">
        <f t="shared" si="12"/>
        <v>0</v>
      </c>
      <c r="U15" s="36">
        <f t="shared" si="13"/>
        <v>0</v>
      </c>
      <c r="X15" s="36">
        <f>SUMIF(B15,"Scheidsrechter",Lijsten!$F$4)</f>
        <v>0</v>
      </c>
      <c r="Y15" s="36">
        <f>SUMIF(B15,"Waarnemer",Lijsten!$F$4)</f>
        <v>0</v>
      </c>
      <c r="Z15" s="36">
        <f>SUMIF(B15,"Sportkampen",Lijsten!$F$4)</f>
        <v>0</v>
      </c>
      <c r="AA15" s="36">
        <f>SUMIF(B15,"Lesgevers of Trainers",Lijsten!$F$4)</f>
        <v>0</v>
      </c>
      <c r="AB15" s="36">
        <f>SUMIF(B15,"Andere",Lijsten!$F$3)</f>
        <v>0</v>
      </c>
    </row>
    <row r="16" spans="1:28" x14ac:dyDescent="0.3">
      <c r="A16" s="56"/>
      <c r="B16" s="57" t="s">
        <v>31</v>
      </c>
      <c r="C16" s="61"/>
      <c r="D16" s="58"/>
      <c r="E16" s="57"/>
      <c r="F16" s="59">
        <v>0</v>
      </c>
      <c r="G16" s="60"/>
      <c r="H16" s="60"/>
      <c r="I16" s="22">
        <f t="shared" si="1"/>
        <v>0</v>
      </c>
      <c r="J16" s="38">
        <f t="shared" si="2"/>
        <v>0</v>
      </c>
      <c r="K16" s="63">
        <f t="shared" si="3"/>
        <v>0</v>
      </c>
      <c r="L16" s="36">
        <f t="shared" si="4"/>
        <v>0</v>
      </c>
      <c r="M16" s="36">
        <f t="shared" si="5"/>
        <v>0</v>
      </c>
      <c r="N16" s="36">
        <f t="shared" si="6"/>
        <v>0</v>
      </c>
      <c r="O16" s="36">
        <f t="shared" si="7"/>
        <v>0</v>
      </c>
      <c r="P16" s="36">
        <f t="shared" si="8"/>
        <v>0</v>
      </c>
      <c r="Q16" s="36">
        <f t="shared" si="9"/>
        <v>0</v>
      </c>
      <c r="R16" s="36">
        <f t="shared" si="10"/>
        <v>0</v>
      </c>
      <c r="S16" s="36">
        <f t="shared" si="11"/>
        <v>0</v>
      </c>
      <c r="T16" s="36">
        <f t="shared" si="12"/>
        <v>0</v>
      </c>
      <c r="U16" s="36">
        <f t="shared" si="13"/>
        <v>0</v>
      </c>
      <c r="X16" s="36">
        <f>SUMIF(B16,"Scheidsrechter",Lijsten!$F$4)</f>
        <v>0</v>
      </c>
      <c r="Y16" s="36">
        <f>SUMIF(B16,"Waarnemer",Lijsten!$F$4)</f>
        <v>0</v>
      </c>
      <c r="Z16" s="36">
        <f>SUMIF(B16,"Sportkampen",Lijsten!$F$4)</f>
        <v>0</v>
      </c>
      <c r="AA16" s="36">
        <f>SUMIF(B16,"Lesgevers of Trainers",Lijsten!$F$4)</f>
        <v>0</v>
      </c>
      <c r="AB16" s="36">
        <f>SUMIF(B16,"Andere",Lijsten!$F$3)</f>
        <v>0</v>
      </c>
    </row>
    <row r="17" spans="1:28" x14ac:dyDescent="0.3">
      <c r="A17" s="56"/>
      <c r="B17" s="57" t="s">
        <v>31</v>
      </c>
      <c r="C17" s="61"/>
      <c r="D17" s="58"/>
      <c r="E17" s="57"/>
      <c r="F17" s="59">
        <v>0</v>
      </c>
      <c r="G17" s="60"/>
      <c r="H17" s="60"/>
      <c r="I17" s="22">
        <f t="shared" si="1"/>
        <v>0</v>
      </c>
      <c r="J17" s="38">
        <f t="shared" si="2"/>
        <v>0</v>
      </c>
      <c r="K17" s="63">
        <f t="shared" si="3"/>
        <v>0</v>
      </c>
      <c r="L17" s="36">
        <f t="shared" si="4"/>
        <v>0</v>
      </c>
      <c r="M17" s="36">
        <f t="shared" si="5"/>
        <v>0</v>
      </c>
      <c r="N17" s="36">
        <f t="shared" si="6"/>
        <v>0</v>
      </c>
      <c r="O17" s="36">
        <f t="shared" si="7"/>
        <v>0</v>
      </c>
      <c r="P17" s="36">
        <f t="shared" si="8"/>
        <v>0</v>
      </c>
      <c r="Q17" s="36">
        <f t="shared" si="9"/>
        <v>0</v>
      </c>
      <c r="R17" s="36">
        <f t="shared" si="10"/>
        <v>0</v>
      </c>
      <c r="S17" s="36">
        <f t="shared" si="11"/>
        <v>0</v>
      </c>
      <c r="T17" s="36">
        <f t="shared" si="12"/>
        <v>0</v>
      </c>
      <c r="U17" s="36">
        <f t="shared" si="13"/>
        <v>0</v>
      </c>
      <c r="X17" s="36">
        <f>SUMIF(B17,"Scheidsrechter",Lijsten!$F$4)</f>
        <v>0</v>
      </c>
      <c r="Y17" s="36">
        <f>SUMIF(B17,"Waarnemer",Lijsten!$F$4)</f>
        <v>0</v>
      </c>
      <c r="Z17" s="36">
        <f>SUMIF(B17,"Sportkampen",Lijsten!$F$4)</f>
        <v>0</v>
      </c>
      <c r="AA17" s="36">
        <f>SUMIF(B17,"Lesgevers of Trainers",Lijsten!$F$4)</f>
        <v>0</v>
      </c>
      <c r="AB17" s="36">
        <f>SUMIF(B17,"Andere",Lijsten!$F$3)</f>
        <v>0</v>
      </c>
    </row>
    <row r="18" spans="1:28" x14ac:dyDescent="0.3">
      <c r="A18" s="56"/>
      <c r="B18" s="57" t="s">
        <v>31</v>
      </c>
      <c r="C18" s="58"/>
      <c r="D18" s="58"/>
      <c r="E18" s="57"/>
      <c r="F18" s="59">
        <v>0</v>
      </c>
      <c r="G18" s="60"/>
      <c r="H18" s="60"/>
      <c r="I18" s="22">
        <f t="shared" si="1"/>
        <v>0</v>
      </c>
      <c r="J18" s="38">
        <f t="shared" si="2"/>
        <v>0</v>
      </c>
      <c r="K18" s="63">
        <f t="shared" si="3"/>
        <v>0</v>
      </c>
      <c r="L18" s="36">
        <f t="shared" si="4"/>
        <v>0</v>
      </c>
      <c r="M18" s="36">
        <f t="shared" si="5"/>
        <v>0</v>
      </c>
      <c r="N18" s="36">
        <f t="shared" si="6"/>
        <v>0</v>
      </c>
      <c r="O18" s="36">
        <f t="shared" si="7"/>
        <v>0</v>
      </c>
      <c r="P18" s="36">
        <f t="shared" si="8"/>
        <v>0</v>
      </c>
      <c r="Q18" s="36">
        <f t="shared" si="9"/>
        <v>0</v>
      </c>
      <c r="R18" s="36">
        <f t="shared" si="10"/>
        <v>0</v>
      </c>
      <c r="S18" s="36">
        <f t="shared" si="11"/>
        <v>0</v>
      </c>
      <c r="T18" s="36">
        <f t="shared" si="12"/>
        <v>0</v>
      </c>
      <c r="U18" s="36">
        <f t="shared" si="13"/>
        <v>0</v>
      </c>
      <c r="X18" s="36">
        <f>SUMIF(B18,"Scheidsrechter",Lijsten!$F$4)</f>
        <v>0</v>
      </c>
      <c r="Y18" s="36">
        <f>SUMIF(B18,"Waarnemer",Lijsten!$F$4)</f>
        <v>0</v>
      </c>
      <c r="Z18" s="36">
        <f>SUMIF(B18,"Sportkampen",Lijsten!$F$4)</f>
        <v>0</v>
      </c>
      <c r="AA18" s="36">
        <f>SUMIF(B18,"Lesgevers of Trainers",Lijsten!$F$4)</f>
        <v>0</v>
      </c>
      <c r="AB18" s="36">
        <f>SUMIF(B18,"Andere",Lijsten!$F$3)</f>
        <v>0</v>
      </c>
    </row>
    <row r="19" spans="1:28" x14ac:dyDescent="0.3">
      <c r="A19" s="56"/>
      <c r="B19" s="57" t="s">
        <v>31</v>
      </c>
      <c r="C19" s="61"/>
      <c r="D19" s="58"/>
      <c r="E19" s="57"/>
      <c r="F19" s="59">
        <v>0</v>
      </c>
      <c r="G19" s="60"/>
      <c r="H19" s="60"/>
      <c r="I19" s="22">
        <f t="shared" si="1"/>
        <v>0</v>
      </c>
      <c r="J19" s="38">
        <f t="shared" si="2"/>
        <v>0</v>
      </c>
      <c r="K19" s="63">
        <f t="shared" si="3"/>
        <v>0</v>
      </c>
      <c r="L19" s="36">
        <f t="shared" si="4"/>
        <v>0</v>
      </c>
      <c r="M19" s="36">
        <f t="shared" si="5"/>
        <v>0</v>
      </c>
      <c r="N19" s="36">
        <f t="shared" si="6"/>
        <v>0</v>
      </c>
      <c r="O19" s="36">
        <f t="shared" si="7"/>
        <v>0</v>
      </c>
      <c r="P19" s="36">
        <f t="shared" si="8"/>
        <v>0</v>
      </c>
      <c r="Q19" s="36">
        <f t="shared" si="9"/>
        <v>0</v>
      </c>
      <c r="R19" s="36">
        <f t="shared" si="10"/>
        <v>0</v>
      </c>
      <c r="S19" s="36">
        <f t="shared" si="11"/>
        <v>0</v>
      </c>
      <c r="T19" s="36">
        <f t="shared" si="12"/>
        <v>0</v>
      </c>
      <c r="U19" s="36">
        <f t="shared" si="13"/>
        <v>0</v>
      </c>
      <c r="X19" s="36">
        <f>SUMIF(B19,"Scheidsrechter",Lijsten!$F$4)</f>
        <v>0</v>
      </c>
      <c r="Y19" s="36">
        <f>SUMIF(B19,"Waarnemer",Lijsten!$F$4)</f>
        <v>0</v>
      </c>
      <c r="Z19" s="36">
        <f>SUMIF(B19,"Sportkampen",Lijsten!$F$4)</f>
        <v>0</v>
      </c>
      <c r="AA19" s="36">
        <f>SUMIF(B19,"Lesgevers of Trainers",Lijsten!$F$4)</f>
        <v>0</v>
      </c>
      <c r="AB19" s="36">
        <f>SUMIF(B19,"Andere",Lijsten!$F$3)</f>
        <v>0</v>
      </c>
    </row>
    <row r="20" spans="1:28" x14ac:dyDescent="0.3">
      <c r="A20" s="56"/>
      <c r="B20" s="57" t="s">
        <v>31</v>
      </c>
      <c r="C20" s="61"/>
      <c r="D20" s="58"/>
      <c r="E20" s="57"/>
      <c r="F20" s="59">
        <v>0</v>
      </c>
      <c r="G20" s="60"/>
      <c r="H20" s="60"/>
      <c r="I20" s="22">
        <f t="shared" si="1"/>
        <v>0</v>
      </c>
      <c r="J20" s="38">
        <f t="shared" si="2"/>
        <v>0</v>
      </c>
      <c r="K20" s="63">
        <f t="shared" si="3"/>
        <v>0</v>
      </c>
      <c r="L20" s="36">
        <f t="shared" si="4"/>
        <v>0</v>
      </c>
      <c r="M20" s="36">
        <f t="shared" si="5"/>
        <v>0</v>
      </c>
      <c r="N20" s="36">
        <f t="shared" si="6"/>
        <v>0</v>
      </c>
      <c r="O20" s="36">
        <f t="shared" si="7"/>
        <v>0</v>
      </c>
      <c r="P20" s="36">
        <f t="shared" si="8"/>
        <v>0</v>
      </c>
      <c r="Q20" s="36">
        <f t="shared" si="9"/>
        <v>0</v>
      </c>
      <c r="R20" s="36">
        <f t="shared" si="10"/>
        <v>0</v>
      </c>
      <c r="S20" s="36">
        <f t="shared" si="11"/>
        <v>0</v>
      </c>
      <c r="T20" s="36">
        <f t="shared" si="12"/>
        <v>0</v>
      </c>
      <c r="U20" s="36">
        <f t="shared" si="13"/>
        <v>0</v>
      </c>
      <c r="X20" s="36">
        <f>SUMIF(B20,"Scheidsrechter",Lijsten!$F$4)</f>
        <v>0</v>
      </c>
      <c r="Y20" s="36">
        <f>SUMIF(B20,"Waarnemer",Lijsten!$F$4)</f>
        <v>0</v>
      </c>
      <c r="Z20" s="36">
        <f>SUMIF(B20,"Sportkampen",Lijsten!$F$4)</f>
        <v>0</v>
      </c>
      <c r="AA20" s="36">
        <f>SUMIF(B20,"Lesgevers of Trainers",Lijsten!$F$4)</f>
        <v>0</v>
      </c>
      <c r="AB20" s="36">
        <f>SUMIF(B20,"Andere",Lijsten!$F$3)</f>
        <v>0</v>
      </c>
    </row>
    <row r="21" spans="1:28" x14ac:dyDescent="0.3">
      <c r="A21" s="56"/>
      <c r="B21" s="57" t="s">
        <v>31</v>
      </c>
      <c r="C21" s="61"/>
      <c r="D21" s="58"/>
      <c r="E21" s="57"/>
      <c r="F21" s="59">
        <v>0</v>
      </c>
      <c r="G21" s="60"/>
      <c r="H21" s="60"/>
      <c r="I21" s="22">
        <f t="shared" si="1"/>
        <v>0</v>
      </c>
      <c r="J21" s="38">
        <f t="shared" si="2"/>
        <v>0</v>
      </c>
      <c r="K21" s="63">
        <f t="shared" si="3"/>
        <v>0</v>
      </c>
      <c r="L21" s="36">
        <f t="shared" si="4"/>
        <v>0</v>
      </c>
      <c r="M21" s="36">
        <f t="shared" si="5"/>
        <v>0</v>
      </c>
      <c r="N21" s="36">
        <f t="shared" si="6"/>
        <v>0</v>
      </c>
      <c r="O21" s="36">
        <f t="shared" si="7"/>
        <v>0</v>
      </c>
      <c r="P21" s="36">
        <f t="shared" si="8"/>
        <v>0</v>
      </c>
      <c r="Q21" s="36">
        <f t="shared" si="9"/>
        <v>0</v>
      </c>
      <c r="R21" s="36">
        <f t="shared" si="10"/>
        <v>0</v>
      </c>
      <c r="S21" s="36">
        <f t="shared" si="11"/>
        <v>0</v>
      </c>
      <c r="T21" s="36">
        <f t="shared" si="12"/>
        <v>0</v>
      </c>
      <c r="U21" s="36">
        <f t="shared" si="13"/>
        <v>0</v>
      </c>
      <c r="X21" s="36">
        <f>SUMIF(B21,"Scheidsrechter",Lijsten!$F$4)</f>
        <v>0</v>
      </c>
      <c r="Y21" s="36">
        <f>SUMIF(B21,"Waarnemer",Lijsten!$F$4)</f>
        <v>0</v>
      </c>
      <c r="Z21" s="36">
        <f>SUMIF(B21,"Sportkampen",Lijsten!$F$4)</f>
        <v>0</v>
      </c>
      <c r="AA21" s="36">
        <f>SUMIF(B21,"Lesgevers of Trainers",Lijsten!$F$4)</f>
        <v>0</v>
      </c>
      <c r="AB21" s="36">
        <f>SUMIF(B21,"Andere",Lijsten!$F$3)</f>
        <v>0</v>
      </c>
    </row>
    <row r="22" spans="1:28" x14ac:dyDescent="0.3">
      <c r="A22" s="56"/>
      <c r="B22" s="57" t="s">
        <v>31</v>
      </c>
      <c r="C22" s="61"/>
      <c r="D22" s="58"/>
      <c r="E22" s="57"/>
      <c r="F22" s="59">
        <v>0</v>
      </c>
      <c r="G22" s="60"/>
      <c r="H22" s="60"/>
      <c r="I22" s="22">
        <f t="shared" si="1"/>
        <v>0</v>
      </c>
      <c r="J22" s="38">
        <f t="shared" si="2"/>
        <v>0</v>
      </c>
      <c r="K22" s="63">
        <f t="shared" si="3"/>
        <v>0</v>
      </c>
      <c r="L22" s="36">
        <f t="shared" si="4"/>
        <v>0</v>
      </c>
      <c r="M22" s="36">
        <f t="shared" si="5"/>
        <v>0</v>
      </c>
      <c r="N22" s="36">
        <f t="shared" si="6"/>
        <v>0</v>
      </c>
      <c r="O22" s="36">
        <f t="shared" si="7"/>
        <v>0</v>
      </c>
      <c r="P22" s="36">
        <f t="shared" si="8"/>
        <v>0</v>
      </c>
      <c r="Q22" s="36">
        <f t="shared" si="9"/>
        <v>0</v>
      </c>
      <c r="R22" s="36">
        <f t="shared" si="10"/>
        <v>0</v>
      </c>
      <c r="S22" s="36">
        <f t="shared" si="11"/>
        <v>0</v>
      </c>
      <c r="T22" s="36">
        <f t="shared" si="12"/>
        <v>0</v>
      </c>
      <c r="U22" s="36">
        <f t="shared" si="13"/>
        <v>0</v>
      </c>
      <c r="X22" s="36">
        <f>SUMIF(B22,"Scheidsrechter",Lijsten!$F$4)</f>
        <v>0</v>
      </c>
      <c r="Y22" s="36">
        <f>SUMIF(B22,"Waarnemer",Lijsten!$F$4)</f>
        <v>0</v>
      </c>
      <c r="Z22" s="36">
        <f>SUMIF(B22,"Sportkampen",Lijsten!$F$4)</f>
        <v>0</v>
      </c>
      <c r="AA22" s="36">
        <f>SUMIF(B22,"Lesgevers of Trainers",Lijsten!$F$4)</f>
        <v>0</v>
      </c>
      <c r="AB22" s="36">
        <f>SUMIF(B22,"Andere",Lijsten!$F$3)</f>
        <v>0</v>
      </c>
    </row>
    <row r="23" spans="1:28" x14ac:dyDescent="0.3">
      <c r="A23" s="56"/>
      <c r="B23" s="57" t="s">
        <v>31</v>
      </c>
      <c r="C23" s="61"/>
      <c r="D23" s="58"/>
      <c r="E23" s="57"/>
      <c r="F23" s="59">
        <v>0</v>
      </c>
      <c r="G23" s="60"/>
      <c r="H23" s="60"/>
      <c r="I23" s="22">
        <f t="shared" si="1"/>
        <v>0</v>
      </c>
      <c r="J23" s="38">
        <f t="shared" si="2"/>
        <v>0</v>
      </c>
      <c r="K23" s="63">
        <f t="shared" si="3"/>
        <v>0</v>
      </c>
      <c r="L23" s="36">
        <f t="shared" si="4"/>
        <v>0</v>
      </c>
      <c r="M23" s="36">
        <f t="shared" si="5"/>
        <v>0</v>
      </c>
      <c r="N23" s="36">
        <f t="shared" si="6"/>
        <v>0</v>
      </c>
      <c r="O23" s="36">
        <f t="shared" si="7"/>
        <v>0</v>
      </c>
      <c r="P23" s="36">
        <f t="shared" si="8"/>
        <v>0</v>
      </c>
      <c r="Q23" s="36">
        <f t="shared" si="9"/>
        <v>0</v>
      </c>
      <c r="R23" s="36">
        <f t="shared" si="10"/>
        <v>0</v>
      </c>
      <c r="S23" s="36">
        <f t="shared" si="11"/>
        <v>0</v>
      </c>
      <c r="T23" s="36">
        <f t="shared" si="12"/>
        <v>0</v>
      </c>
      <c r="U23" s="36">
        <f t="shared" si="13"/>
        <v>0</v>
      </c>
      <c r="X23" s="36">
        <f>SUMIF(B23,"Scheidsrechter",Lijsten!$F$4)</f>
        <v>0</v>
      </c>
      <c r="Y23" s="36">
        <f>SUMIF(B23,"Waarnemer",Lijsten!$F$4)</f>
        <v>0</v>
      </c>
      <c r="Z23" s="36">
        <f>SUMIF(B23,"Sportkampen",Lijsten!$F$4)</f>
        <v>0</v>
      </c>
      <c r="AA23" s="36">
        <f>SUMIF(B23,"Lesgevers of Trainers",Lijsten!$F$4)</f>
        <v>0</v>
      </c>
      <c r="AB23" s="36">
        <f>SUMIF(B23,"Andere",Lijsten!$F$3)</f>
        <v>0</v>
      </c>
    </row>
    <row r="24" spans="1:28" x14ac:dyDescent="0.3">
      <c r="A24" s="56"/>
      <c r="B24" s="57" t="s">
        <v>31</v>
      </c>
      <c r="C24" s="61"/>
      <c r="D24" s="58"/>
      <c r="E24" s="57"/>
      <c r="F24" s="59">
        <v>0</v>
      </c>
      <c r="G24" s="60"/>
      <c r="H24" s="60"/>
      <c r="I24" s="22">
        <f t="shared" si="1"/>
        <v>0</v>
      </c>
      <c r="J24" s="38">
        <f t="shared" si="2"/>
        <v>0</v>
      </c>
      <c r="K24" s="63">
        <f t="shared" si="3"/>
        <v>0</v>
      </c>
      <c r="L24" s="36">
        <f t="shared" si="4"/>
        <v>0</v>
      </c>
      <c r="M24" s="36">
        <f t="shared" si="5"/>
        <v>0</v>
      </c>
      <c r="N24" s="36">
        <f t="shared" si="6"/>
        <v>0</v>
      </c>
      <c r="O24" s="36">
        <f t="shared" si="7"/>
        <v>0</v>
      </c>
      <c r="P24" s="36">
        <f t="shared" si="8"/>
        <v>0</v>
      </c>
      <c r="Q24" s="36">
        <f t="shared" si="9"/>
        <v>0</v>
      </c>
      <c r="R24" s="36">
        <f t="shared" si="10"/>
        <v>0</v>
      </c>
      <c r="S24" s="36">
        <f t="shared" si="11"/>
        <v>0</v>
      </c>
      <c r="T24" s="36">
        <f t="shared" si="12"/>
        <v>0</v>
      </c>
      <c r="U24" s="36">
        <f t="shared" si="13"/>
        <v>0</v>
      </c>
      <c r="X24" s="36">
        <f>SUMIF(B24,"Scheidsrechter",Lijsten!$F$4)</f>
        <v>0</v>
      </c>
      <c r="Y24" s="36">
        <f>SUMIF(B24,"Waarnemer",Lijsten!$F$4)</f>
        <v>0</v>
      </c>
      <c r="Z24" s="36">
        <f>SUMIF(B24,"Sportkampen",Lijsten!$F$4)</f>
        <v>0</v>
      </c>
      <c r="AA24" s="36">
        <f>SUMIF(B24,"Lesgevers of Trainers",Lijsten!$F$4)</f>
        <v>0</v>
      </c>
      <c r="AB24" s="36">
        <f>SUMIF(B24,"Andere",Lijsten!$F$3)</f>
        <v>0</v>
      </c>
    </row>
    <row r="25" spans="1:28" x14ac:dyDescent="0.3">
      <c r="A25" s="56"/>
      <c r="B25" s="57" t="s">
        <v>31</v>
      </c>
      <c r="C25" s="61"/>
      <c r="D25" s="58"/>
      <c r="E25" s="57"/>
      <c r="F25" s="59">
        <v>0</v>
      </c>
      <c r="G25" s="60"/>
      <c r="H25" s="60"/>
      <c r="I25" s="22">
        <f t="shared" si="1"/>
        <v>0</v>
      </c>
      <c r="J25" s="38">
        <f t="shared" si="2"/>
        <v>0</v>
      </c>
      <c r="K25" s="63">
        <f t="shared" si="3"/>
        <v>0</v>
      </c>
      <c r="L25" s="36">
        <f t="shared" si="4"/>
        <v>0</v>
      </c>
      <c r="M25" s="36">
        <f t="shared" si="5"/>
        <v>0</v>
      </c>
      <c r="N25" s="36">
        <f t="shared" si="6"/>
        <v>0</v>
      </c>
      <c r="O25" s="36">
        <f t="shared" si="7"/>
        <v>0</v>
      </c>
      <c r="P25" s="36">
        <f t="shared" si="8"/>
        <v>0</v>
      </c>
      <c r="Q25" s="36">
        <f t="shared" si="9"/>
        <v>0</v>
      </c>
      <c r="R25" s="36">
        <f t="shared" si="10"/>
        <v>0</v>
      </c>
      <c r="S25" s="36">
        <f t="shared" si="11"/>
        <v>0</v>
      </c>
      <c r="T25" s="36">
        <f t="shared" si="12"/>
        <v>0</v>
      </c>
      <c r="U25" s="36">
        <f t="shared" si="13"/>
        <v>0</v>
      </c>
      <c r="X25" s="36">
        <f>SUMIF(B25,"Scheidsrechter",Lijsten!$F$4)</f>
        <v>0</v>
      </c>
      <c r="Y25" s="36">
        <f>SUMIF(B25,"Waarnemer",Lijsten!$F$4)</f>
        <v>0</v>
      </c>
      <c r="Z25" s="36">
        <f>SUMIF(B25,"Sportkampen",Lijsten!$F$4)</f>
        <v>0</v>
      </c>
      <c r="AA25" s="36">
        <f>SUMIF(B25,"Lesgevers of Trainers",Lijsten!$F$4)</f>
        <v>0</v>
      </c>
      <c r="AB25" s="36">
        <f>SUMIF(B25,"Andere",Lijsten!$F$3)</f>
        <v>0</v>
      </c>
    </row>
    <row r="26" spans="1:28" x14ac:dyDescent="0.3">
      <c r="A26" s="56"/>
      <c r="B26" s="57" t="s">
        <v>31</v>
      </c>
      <c r="C26" s="58"/>
      <c r="D26" s="58"/>
      <c r="E26" s="57"/>
      <c r="F26" s="59">
        <v>0</v>
      </c>
      <c r="G26" s="60"/>
      <c r="H26" s="60"/>
      <c r="I26" s="22">
        <f t="shared" si="1"/>
        <v>0</v>
      </c>
      <c r="J26" s="38">
        <f t="shared" si="2"/>
        <v>0</v>
      </c>
      <c r="K26" s="63">
        <f t="shared" si="3"/>
        <v>0</v>
      </c>
      <c r="L26" s="36">
        <f t="shared" si="4"/>
        <v>0</v>
      </c>
      <c r="M26" s="36">
        <f t="shared" si="5"/>
        <v>0</v>
      </c>
      <c r="N26" s="36">
        <f t="shared" si="6"/>
        <v>0</v>
      </c>
      <c r="O26" s="36">
        <f t="shared" si="7"/>
        <v>0</v>
      </c>
      <c r="P26" s="36">
        <f t="shared" si="8"/>
        <v>0</v>
      </c>
      <c r="Q26" s="36">
        <f t="shared" si="9"/>
        <v>0</v>
      </c>
      <c r="R26" s="36">
        <f t="shared" si="10"/>
        <v>0</v>
      </c>
      <c r="S26" s="36">
        <f t="shared" si="11"/>
        <v>0</v>
      </c>
      <c r="T26" s="36">
        <f t="shared" si="12"/>
        <v>0</v>
      </c>
      <c r="U26" s="36">
        <f t="shared" si="13"/>
        <v>0</v>
      </c>
      <c r="X26" s="36">
        <f>SUMIF(B26,"Scheidsrechter",Lijsten!$F$4)</f>
        <v>0</v>
      </c>
      <c r="Y26" s="36">
        <f>SUMIF(B26,"Waarnemer",Lijsten!$F$4)</f>
        <v>0</v>
      </c>
      <c r="Z26" s="36">
        <f>SUMIF(B26,"Sportkampen",Lijsten!$F$4)</f>
        <v>0</v>
      </c>
      <c r="AA26" s="36">
        <f>SUMIF(B26,"Lesgevers of Trainers",Lijsten!$F$4)</f>
        <v>0</v>
      </c>
      <c r="AB26" s="36">
        <f>SUMIF(B26,"Andere",Lijsten!$F$3)</f>
        <v>0</v>
      </c>
    </row>
    <row r="27" spans="1:28" x14ac:dyDescent="0.3">
      <c r="A27" s="56"/>
      <c r="B27" s="57" t="s">
        <v>31</v>
      </c>
      <c r="C27" s="61"/>
      <c r="D27" s="58"/>
      <c r="E27" s="57"/>
      <c r="F27" s="59">
        <v>0</v>
      </c>
      <c r="G27" s="60"/>
      <c r="H27" s="60"/>
      <c r="I27" s="22">
        <f t="shared" si="1"/>
        <v>0</v>
      </c>
      <c r="J27" s="38">
        <f t="shared" si="2"/>
        <v>0</v>
      </c>
      <c r="K27" s="63">
        <f t="shared" si="3"/>
        <v>0</v>
      </c>
      <c r="L27" s="36">
        <f t="shared" si="4"/>
        <v>0</v>
      </c>
      <c r="M27" s="36">
        <f t="shared" si="5"/>
        <v>0</v>
      </c>
      <c r="N27" s="36">
        <f t="shared" si="6"/>
        <v>0</v>
      </c>
      <c r="O27" s="36">
        <f t="shared" si="7"/>
        <v>0</v>
      </c>
      <c r="P27" s="36">
        <f t="shared" si="8"/>
        <v>0</v>
      </c>
      <c r="Q27" s="36">
        <f t="shared" si="9"/>
        <v>0</v>
      </c>
      <c r="R27" s="36">
        <f t="shared" si="10"/>
        <v>0</v>
      </c>
      <c r="S27" s="36">
        <f t="shared" si="11"/>
        <v>0</v>
      </c>
      <c r="T27" s="36">
        <f t="shared" si="12"/>
        <v>0</v>
      </c>
      <c r="U27" s="36">
        <f t="shared" si="13"/>
        <v>0</v>
      </c>
      <c r="X27" s="36">
        <f>SUMIF(B27,"Scheidsrechter",Lijsten!$F$4)</f>
        <v>0</v>
      </c>
      <c r="Y27" s="36">
        <f>SUMIF(B27,"Waarnemer",Lijsten!$F$4)</f>
        <v>0</v>
      </c>
      <c r="Z27" s="36">
        <f>SUMIF(B27,"Sportkampen",Lijsten!$F$4)</f>
        <v>0</v>
      </c>
      <c r="AA27" s="36">
        <f>SUMIF(B27,"Lesgevers of Trainers",Lijsten!$F$4)</f>
        <v>0</v>
      </c>
      <c r="AB27" s="36">
        <f>SUMIF(B27,"Andere",Lijsten!$F$3)</f>
        <v>0</v>
      </c>
    </row>
    <row r="28" spans="1:28" x14ac:dyDescent="0.3">
      <c r="A28" s="56"/>
      <c r="B28" s="57" t="s">
        <v>31</v>
      </c>
      <c r="C28" s="61"/>
      <c r="D28" s="58"/>
      <c r="E28" s="57"/>
      <c r="F28" s="59">
        <v>0</v>
      </c>
      <c r="G28" s="60"/>
      <c r="H28" s="60"/>
      <c r="I28" s="22">
        <f t="shared" si="1"/>
        <v>0</v>
      </c>
      <c r="J28" s="38">
        <f t="shared" si="2"/>
        <v>0</v>
      </c>
      <c r="K28" s="63">
        <f t="shared" si="3"/>
        <v>0</v>
      </c>
      <c r="L28" s="36">
        <f t="shared" si="4"/>
        <v>0</v>
      </c>
      <c r="M28" s="36">
        <f t="shared" si="5"/>
        <v>0</v>
      </c>
      <c r="N28" s="36">
        <f t="shared" si="6"/>
        <v>0</v>
      </c>
      <c r="O28" s="36">
        <f t="shared" si="7"/>
        <v>0</v>
      </c>
      <c r="P28" s="36">
        <f t="shared" si="8"/>
        <v>0</v>
      </c>
      <c r="Q28" s="36">
        <f t="shared" si="9"/>
        <v>0</v>
      </c>
      <c r="R28" s="36">
        <f t="shared" si="10"/>
        <v>0</v>
      </c>
      <c r="S28" s="36">
        <f t="shared" si="11"/>
        <v>0</v>
      </c>
      <c r="T28" s="36">
        <f t="shared" si="12"/>
        <v>0</v>
      </c>
      <c r="U28" s="36">
        <f t="shared" si="13"/>
        <v>0</v>
      </c>
      <c r="X28" s="36">
        <f>SUMIF(B28,"Scheidsrechter",Lijsten!$F$4)</f>
        <v>0</v>
      </c>
      <c r="Y28" s="36">
        <f>SUMIF(B28,"Waarnemer",Lijsten!$F$4)</f>
        <v>0</v>
      </c>
      <c r="Z28" s="36">
        <f>SUMIF(B28,"Sportkampen",Lijsten!$F$4)</f>
        <v>0</v>
      </c>
      <c r="AA28" s="36">
        <f>SUMIF(B28,"Lesgevers of Trainers",Lijsten!$F$4)</f>
        <v>0</v>
      </c>
      <c r="AB28" s="36">
        <f>SUMIF(B28,"Andere",Lijsten!$F$3)</f>
        <v>0</v>
      </c>
    </row>
    <row r="29" spans="1:28" ht="13.8" customHeight="1" x14ac:dyDescent="0.3">
      <c r="A29" s="56"/>
      <c r="B29" s="57" t="s">
        <v>31</v>
      </c>
      <c r="C29" s="61"/>
      <c r="D29" s="58"/>
      <c r="E29" s="57"/>
      <c r="F29" s="59">
        <v>0</v>
      </c>
      <c r="G29" s="60"/>
      <c r="H29" s="60"/>
      <c r="I29" s="22">
        <f t="shared" si="1"/>
        <v>0</v>
      </c>
      <c r="J29" s="38">
        <f t="shared" si="2"/>
        <v>0</v>
      </c>
      <c r="K29" s="63">
        <f t="shared" si="3"/>
        <v>0</v>
      </c>
      <c r="L29" s="36">
        <f t="shared" si="4"/>
        <v>0</v>
      </c>
      <c r="M29" s="36">
        <f t="shared" si="5"/>
        <v>0</v>
      </c>
      <c r="N29" s="36">
        <f t="shared" si="6"/>
        <v>0</v>
      </c>
      <c r="O29" s="36">
        <f t="shared" si="7"/>
        <v>0</v>
      </c>
      <c r="P29" s="36">
        <f t="shared" si="8"/>
        <v>0</v>
      </c>
      <c r="Q29" s="36">
        <f t="shared" si="9"/>
        <v>0</v>
      </c>
      <c r="R29" s="36">
        <f t="shared" si="10"/>
        <v>0</v>
      </c>
      <c r="S29" s="36">
        <f t="shared" si="11"/>
        <v>0</v>
      </c>
      <c r="T29" s="36">
        <f t="shared" si="12"/>
        <v>0</v>
      </c>
      <c r="U29" s="36">
        <f t="shared" si="13"/>
        <v>0</v>
      </c>
      <c r="X29" s="36">
        <f>SUMIF(B29,"Scheidsrechter",Lijsten!$F$4)</f>
        <v>0</v>
      </c>
      <c r="Y29" s="36">
        <f>SUMIF(B29,"Waarnemer",Lijsten!$F$4)</f>
        <v>0</v>
      </c>
      <c r="Z29" s="36">
        <f>SUMIF(B29,"Sportkampen",Lijsten!$F$4)</f>
        <v>0</v>
      </c>
      <c r="AA29" s="36">
        <f>SUMIF(B29,"Lesgevers of Trainers",Lijsten!$F$4)</f>
        <v>0</v>
      </c>
      <c r="AB29" s="36">
        <f>SUMIF(B29,"Andere",Lijsten!$F$3)</f>
        <v>0</v>
      </c>
    </row>
    <row r="30" spans="1:28" x14ac:dyDescent="0.3">
      <c r="A30" s="56"/>
      <c r="B30" s="57" t="s">
        <v>31</v>
      </c>
      <c r="C30" s="58"/>
      <c r="D30" s="58"/>
      <c r="E30" s="57"/>
      <c r="F30" s="59">
        <v>0</v>
      </c>
      <c r="G30" s="60"/>
      <c r="H30" s="60"/>
      <c r="I30" s="22">
        <f t="shared" si="1"/>
        <v>0</v>
      </c>
      <c r="J30" s="38">
        <f t="shared" si="2"/>
        <v>0</v>
      </c>
      <c r="K30" s="63">
        <f t="shared" si="3"/>
        <v>0</v>
      </c>
      <c r="L30" s="36">
        <f t="shared" si="4"/>
        <v>0</v>
      </c>
      <c r="M30" s="36">
        <f t="shared" si="5"/>
        <v>0</v>
      </c>
      <c r="N30" s="36">
        <f t="shared" si="6"/>
        <v>0</v>
      </c>
      <c r="O30" s="36">
        <f t="shared" si="7"/>
        <v>0</v>
      </c>
      <c r="P30" s="36">
        <f t="shared" si="8"/>
        <v>0</v>
      </c>
      <c r="Q30" s="36">
        <f t="shared" si="9"/>
        <v>0</v>
      </c>
      <c r="R30" s="36">
        <f t="shared" si="10"/>
        <v>0</v>
      </c>
      <c r="S30" s="36">
        <f t="shared" si="11"/>
        <v>0</v>
      </c>
      <c r="T30" s="36">
        <f t="shared" si="12"/>
        <v>0</v>
      </c>
      <c r="U30" s="36">
        <f t="shared" si="13"/>
        <v>0</v>
      </c>
      <c r="X30" s="36">
        <f>SUMIF(B30,"Scheidsrechter",Lijsten!$F$4)</f>
        <v>0</v>
      </c>
      <c r="Y30" s="36">
        <f>SUMIF(B30,"Waarnemer",Lijsten!$F$4)</f>
        <v>0</v>
      </c>
      <c r="Z30" s="36">
        <f>SUMIF(B30,"Sportkampen",Lijsten!$F$4)</f>
        <v>0</v>
      </c>
      <c r="AA30" s="36">
        <f>SUMIF(B30,"Lesgevers of Trainers",Lijsten!$F$4)</f>
        <v>0</v>
      </c>
      <c r="AB30" s="36">
        <f>SUMIF(B30,"Andere",Lijsten!$F$3)</f>
        <v>0</v>
      </c>
    </row>
    <row r="31" spans="1:28" x14ac:dyDescent="0.3">
      <c r="A31" s="56"/>
      <c r="B31" s="57" t="s">
        <v>31</v>
      </c>
      <c r="C31" s="61"/>
      <c r="D31" s="58"/>
      <c r="E31" s="57"/>
      <c r="F31" s="59">
        <v>0</v>
      </c>
      <c r="G31" s="60"/>
      <c r="H31" s="60"/>
      <c r="I31" s="22">
        <f t="shared" si="1"/>
        <v>0</v>
      </c>
      <c r="J31" s="38">
        <f t="shared" si="2"/>
        <v>0</v>
      </c>
      <c r="K31" s="63">
        <f t="shared" si="3"/>
        <v>0</v>
      </c>
      <c r="L31" s="36">
        <f t="shared" si="4"/>
        <v>0</v>
      </c>
      <c r="M31" s="36">
        <f t="shared" si="5"/>
        <v>0</v>
      </c>
      <c r="N31" s="36">
        <f t="shared" si="6"/>
        <v>0</v>
      </c>
      <c r="O31" s="36">
        <f t="shared" si="7"/>
        <v>0</v>
      </c>
      <c r="P31" s="36">
        <f t="shared" si="8"/>
        <v>0</v>
      </c>
      <c r="Q31" s="36">
        <f t="shared" si="9"/>
        <v>0</v>
      </c>
      <c r="R31" s="36">
        <f t="shared" si="10"/>
        <v>0</v>
      </c>
      <c r="S31" s="36">
        <f t="shared" si="11"/>
        <v>0</v>
      </c>
      <c r="T31" s="36">
        <f t="shared" si="12"/>
        <v>0</v>
      </c>
      <c r="U31" s="36">
        <f t="shared" si="13"/>
        <v>0</v>
      </c>
      <c r="X31" s="36">
        <f>SUMIF(B31,"Scheidsrechter",Lijsten!$F$4)</f>
        <v>0</v>
      </c>
      <c r="Y31" s="36">
        <f>SUMIF(B31,"Waarnemer",Lijsten!$F$4)</f>
        <v>0</v>
      </c>
      <c r="Z31" s="36">
        <f>SUMIF(B31,"Sportkampen",Lijsten!$F$4)</f>
        <v>0</v>
      </c>
      <c r="AA31" s="36">
        <f>SUMIF(B31,"Lesgevers of Trainers",Lijsten!$F$4)</f>
        <v>0</v>
      </c>
      <c r="AB31" s="36">
        <f>SUMIF(B31,"Andere",Lijsten!$F$3)</f>
        <v>0</v>
      </c>
    </row>
    <row r="32" spans="1:28" x14ac:dyDescent="0.3">
      <c r="A32" s="56"/>
      <c r="B32" s="57" t="s">
        <v>31</v>
      </c>
      <c r="C32" s="61"/>
      <c r="D32" s="58"/>
      <c r="E32" s="57"/>
      <c r="F32" s="59">
        <v>0</v>
      </c>
      <c r="G32" s="60"/>
      <c r="H32" s="60"/>
      <c r="I32" s="22">
        <f t="shared" si="1"/>
        <v>0</v>
      </c>
      <c r="J32" s="38">
        <f t="shared" si="2"/>
        <v>0</v>
      </c>
      <c r="K32" s="63">
        <f t="shared" si="3"/>
        <v>0</v>
      </c>
      <c r="L32" s="36">
        <f t="shared" si="4"/>
        <v>0</v>
      </c>
      <c r="M32" s="36">
        <f t="shared" si="5"/>
        <v>0</v>
      </c>
      <c r="N32" s="36">
        <f t="shared" si="6"/>
        <v>0</v>
      </c>
      <c r="O32" s="36">
        <f t="shared" si="7"/>
        <v>0</v>
      </c>
      <c r="P32" s="36">
        <f t="shared" si="8"/>
        <v>0</v>
      </c>
      <c r="Q32" s="36">
        <f t="shared" si="9"/>
        <v>0</v>
      </c>
      <c r="R32" s="36">
        <f t="shared" si="10"/>
        <v>0</v>
      </c>
      <c r="S32" s="36">
        <f t="shared" si="11"/>
        <v>0</v>
      </c>
      <c r="T32" s="36">
        <f t="shared" si="12"/>
        <v>0</v>
      </c>
      <c r="U32" s="36">
        <f t="shared" si="13"/>
        <v>0</v>
      </c>
      <c r="X32" s="36">
        <f>SUMIF(B32,"Scheidsrechter",Lijsten!$F$4)</f>
        <v>0</v>
      </c>
      <c r="Y32" s="36">
        <f>SUMIF(B32,"Waarnemer",Lijsten!$F$4)</f>
        <v>0</v>
      </c>
      <c r="Z32" s="36">
        <f>SUMIF(B32,"Sportkampen",Lijsten!$F$4)</f>
        <v>0</v>
      </c>
      <c r="AA32" s="36">
        <f>SUMIF(B32,"Lesgevers of Trainers",Lijsten!$F$4)</f>
        <v>0</v>
      </c>
      <c r="AB32" s="36">
        <f>SUMIF(B32,"Andere",Lijsten!$F$3)</f>
        <v>0</v>
      </c>
    </row>
    <row r="33" spans="1:28" x14ac:dyDescent="0.3">
      <c r="A33" s="56"/>
      <c r="B33" s="57" t="s">
        <v>31</v>
      </c>
      <c r="C33" s="61"/>
      <c r="D33" s="58"/>
      <c r="E33" s="57"/>
      <c r="F33" s="59">
        <v>0</v>
      </c>
      <c r="G33" s="60"/>
      <c r="H33" s="60"/>
      <c r="I33" s="22">
        <f t="shared" si="1"/>
        <v>0</v>
      </c>
      <c r="J33" s="38">
        <f t="shared" si="2"/>
        <v>0</v>
      </c>
      <c r="K33" s="63">
        <f t="shared" si="3"/>
        <v>0</v>
      </c>
      <c r="L33" s="36">
        <f t="shared" si="4"/>
        <v>0</v>
      </c>
      <c r="M33" s="36">
        <f t="shared" si="5"/>
        <v>0</v>
      </c>
      <c r="N33" s="36">
        <f t="shared" si="6"/>
        <v>0</v>
      </c>
      <c r="O33" s="36">
        <f t="shared" si="7"/>
        <v>0</v>
      </c>
      <c r="P33" s="36">
        <f t="shared" si="8"/>
        <v>0</v>
      </c>
      <c r="Q33" s="36">
        <f t="shared" si="9"/>
        <v>0</v>
      </c>
      <c r="R33" s="36">
        <f t="shared" si="10"/>
        <v>0</v>
      </c>
      <c r="S33" s="36">
        <f t="shared" si="11"/>
        <v>0</v>
      </c>
      <c r="T33" s="36">
        <f t="shared" si="12"/>
        <v>0</v>
      </c>
      <c r="U33" s="36">
        <f t="shared" si="13"/>
        <v>0</v>
      </c>
      <c r="X33" s="36">
        <f>SUMIF(B33,"Scheidsrechter",Lijsten!$F$4)</f>
        <v>0</v>
      </c>
      <c r="Y33" s="36">
        <f>SUMIF(B33,"Waarnemer",Lijsten!$F$4)</f>
        <v>0</v>
      </c>
      <c r="Z33" s="36">
        <f>SUMIF(B33,"Sportkampen",Lijsten!$F$4)</f>
        <v>0</v>
      </c>
      <c r="AA33" s="36">
        <f>SUMIF(B33,"Lesgevers of Trainers",Lijsten!$F$4)</f>
        <v>0</v>
      </c>
      <c r="AB33" s="36">
        <f>SUMIF(B33,"Andere",Lijsten!$F$3)</f>
        <v>0</v>
      </c>
    </row>
    <row r="34" spans="1:28" x14ac:dyDescent="0.3">
      <c r="A34" s="56"/>
      <c r="B34" s="57" t="s">
        <v>31</v>
      </c>
      <c r="C34" s="61"/>
      <c r="D34" s="58"/>
      <c r="E34" s="57"/>
      <c r="F34" s="59">
        <v>0</v>
      </c>
      <c r="G34" s="60"/>
      <c r="H34" s="60"/>
      <c r="I34" s="22">
        <f t="shared" si="1"/>
        <v>0</v>
      </c>
      <c r="J34" s="38">
        <f t="shared" si="2"/>
        <v>0</v>
      </c>
      <c r="K34" s="63">
        <f t="shared" si="3"/>
        <v>0</v>
      </c>
      <c r="L34" s="36">
        <f t="shared" si="4"/>
        <v>0</v>
      </c>
      <c r="M34" s="36">
        <f t="shared" si="5"/>
        <v>0</v>
      </c>
      <c r="N34" s="36">
        <f t="shared" si="6"/>
        <v>0</v>
      </c>
      <c r="O34" s="36">
        <f t="shared" si="7"/>
        <v>0</v>
      </c>
      <c r="P34" s="36">
        <f t="shared" si="8"/>
        <v>0</v>
      </c>
      <c r="Q34" s="36">
        <f t="shared" si="9"/>
        <v>0</v>
      </c>
      <c r="R34" s="36">
        <f t="shared" si="10"/>
        <v>0</v>
      </c>
      <c r="S34" s="36">
        <f t="shared" si="11"/>
        <v>0</v>
      </c>
      <c r="T34" s="36">
        <f t="shared" si="12"/>
        <v>0</v>
      </c>
      <c r="U34" s="36">
        <f t="shared" si="13"/>
        <v>0</v>
      </c>
      <c r="X34" s="36">
        <f>SUMIF(B34,"Scheidsrechter",Lijsten!$F$4)</f>
        <v>0</v>
      </c>
      <c r="Y34" s="36">
        <f>SUMIF(B34,"Waarnemer",Lijsten!$F$4)</f>
        <v>0</v>
      </c>
      <c r="Z34" s="36">
        <f>SUMIF(B34,"Sportkampen",Lijsten!$F$4)</f>
        <v>0</v>
      </c>
      <c r="AA34" s="36">
        <f>SUMIF(B34,"Lesgevers of Trainers",Lijsten!$F$4)</f>
        <v>0</v>
      </c>
      <c r="AB34" s="36">
        <f>SUMIF(B34,"Andere",Lijsten!$F$3)</f>
        <v>0</v>
      </c>
    </row>
    <row r="35" spans="1:28" x14ac:dyDescent="0.3">
      <c r="A35" s="56"/>
      <c r="B35" s="57" t="s">
        <v>31</v>
      </c>
      <c r="C35" s="61"/>
      <c r="D35" s="58"/>
      <c r="E35" s="57"/>
      <c r="F35" s="59">
        <v>0</v>
      </c>
      <c r="G35" s="60"/>
      <c r="H35" s="60"/>
      <c r="I35" s="22">
        <f t="shared" si="1"/>
        <v>0</v>
      </c>
      <c r="J35" s="38">
        <f t="shared" si="2"/>
        <v>0</v>
      </c>
      <c r="K35" s="63">
        <f t="shared" si="3"/>
        <v>0</v>
      </c>
      <c r="L35" s="36">
        <f t="shared" si="4"/>
        <v>0</v>
      </c>
      <c r="M35" s="36">
        <f t="shared" si="5"/>
        <v>0</v>
      </c>
      <c r="N35" s="36">
        <f t="shared" si="6"/>
        <v>0</v>
      </c>
      <c r="O35" s="36">
        <f t="shared" si="7"/>
        <v>0</v>
      </c>
      <c r="P35" s="36">
        <f t="shared" si="8"/>
        <v>0</v>
      </c>
      <c r="Q35" s="36">
        <f t="shared" si="9"/>
        <v>0</v>
      </c>
      <c r="R35" s="36">
        <f t="shared" si="10"/>
        <v>0</v>
      </c>
      <c r="S35" s="36">
        <f t="shared" si="11"/>
        <v>0</v>
      </c>
      <c r="T35" s="36">
        <f t="shared" si="12"/>
        <v>0</v>
      </c>
      <c r="U35" s="36">
        <f t="shared" si="13"/>
        <v>0</v>
      </c>
      <c r="X35" s="36">
        <f>SUMIF(B35,"Scheidsrechter",Lijsten!$F$4)</f>
        <v>0</v>
      </c>
      <c r="Y35" s="36">
        <f>SUMIF(B35,"Waarnemer",Lijsten!$F$4)</f>
        <v>0</v>
      </c>
      <c r="Z35" s="36">
        <f>SUMIF(B35,"Sportkampen",Lijsten!$F$4)</f>
        <v>0</v>
      </c>
      <c r="AA35" s="36">
        <f>SUMIF(B35,"Lesgevers of Trainers",Lijsten!$F$4)</f>
        <v>0</v>
      </c>
      <c r="AB35" s="36">
        <f>SUMIF(B35,"Andere",Lijsten!$F$3)</f>
        <v>0</v>
      </c>
    </row>
    <row r="36" spans="1:28" x14ac:dyDescent="0.3">
      <c r="A36" s="56"/>
      <c r="B36" s="57" t="s">
        <v>31</v>
      </c>
      <c r="C36" s="61"/>
      <c r="D36" s="58"/>
      <c r="E36" s="57"/>
      <c r="F36" s="59">
        <v>0</v>
      </c>
      <c r="G36" s="60"/>
      <c r="H36" s="60"/>
      <c r="I36" s="22">
        <f t="shared" si="1"/>
        <v>0</v>
      </c>
      <c r="J36" s="38">
        <f t="shared" si="2"/>
        <v>0</v>
      </c>
      <c r="K36" s="63">
        <f t="shared" si="3"/>
        <v>0</v>
      </c>
      <c r="L36" s="36">
        <f t="shared" si="4"/>
        <v>0</v>
      </c>
      <c r="M36" s="36">
        <f t="shared" si="5"/>
        <v>0</v>
      </c>
      <c r="N36" s="36">
        <f t="shared" si="6"/>
        <v>0</v>
      </c>
      <c r="O36" s="36">
        <f t="shared" si="7"/>
        <v>0</v>
      </c>
      <c r="P36" s="36">
        <f t="shared" si="8"/>
        <v>0</v>
      </c>
      <c r="Q36" s="36">
        <f t="shared" si="9"/>
        <v>0</v>
      </c>
      <c r="R36" s="36">
        <f t="shared" si="10"/>
        <v>0</v>
      </c>
      <c r="S36" s="36">
        <f t="shared" si="11"/>
        <v>0</v>
      </c>
      <c r="T36" s="36">
        <f t="shared" si="12"/>
        <v>0</v>
      </c>
      <c r="U36" s="36">
        <f t="shared" si="13"/>
        <v>0</v>
      </c>
      <c r="X36" s="36">
        <f>SUMIF(B36,"Scheidsrechter",Lijsten!$F$4)</f>
        <v>0</v>
      </c>
      <c r="Y36" s="36">
        <f>SUMIF(B36,"Waarnemer",Lijsten!$F$4)</f>
        <v>0</v>
      </c>
      <c r="Z36" s="36">
        <f>SUMIF(B36,"Sportkampen",Lijsten!$F$4)</f>
        <v>0</v>
      </c>
      <c r="AA36" s="36">
        <f>SUMIF(B36,"Lesgevers of Trainers",Lijsten!$F$4)</f>
        <v>0</v>
      </c>
      <c r="AB36" s="36">
        <f>SUMIF(B36,"Andere",Lijsten!$F$3)</f>
        <v>0</v>
      </c>
    </row>
    <row r="37" spans="1:28" x14ac:dyDescent="0.3">
      <c r="A37" s="56"/>
      <c r="B37" s="57" t="s">
        <v>31</v>
      </c>
      <c r="C37" s="61"/>
      <c r="D37" s="58"/>
      <c r="E37" s="57"/>
      <c r="F37" s="59">
        <v>0</v>
      </c>
      <c r="G37" s="60"/>
      <c r="H37" s="60"/>
      <c r="I37" s="22">
        <f t="shared" si="1"/>
        <v>0</v>
      </c>
      <c r="J37" s="38">
        <f t="shared" si="2"/>
        <v>0</v>
      </c>
      <c r="K37" s="63">
        <f t="shared" si="3"/>
        <v>0</v>
      </c>
      <c r="L37" s="36">
        <f t="shared" si="4"/>
        <v>0</v>
      </c>
      <c r="M37" s="36">
        <f t="shared" si="5"/>
        <v>0</v>
      </c>
      <c r="N37" s="36">
        <f t="shared" si="6"/>
        <v>0</v>
      </c>
      <c r="O37" s="36">
        <f t="shared" si="7"/>
        <v>0</v>
      </c>
      <c r="P37" s="36">
        <f t="shared" si="8"/>
        <v>0</v>
      </c>
      <c r="Q37" s="36">
        <f t="shared" si="9"/>
        <v>0</v>
      </c>
      <c r="R37" s="36">
        <f t="shared" si="10"/>
        <v>0</v>
      </c>
      <c r="S37" s="36">
        <f t="shared" si="11"/>
        <v>0</v>
      </c>
      <c r="T37" s="36">
        <f t="shared" si="12"/>
        <v>0</v>
      </c>
      <c r="U37" s="36">
        <f t="shared" si="13"/>
        <v>0</v>
      </c>
      <c r="X37" s="36">
        <f>SUMIF(B37,"Scheidsrechter",Lijsten!$F$4)</f>
        <v>0</v>
      </c>
      <c r="Y37" s="36">
        <f>SUMIF(B37,"Waarnemer",Lijsten!$F$4)</f>
        <v>0</v>
      </c>
      <c r="Z37" s="36">
        <f>SUMIF(B37,"Sportkampen",Lijsten!$F$4)</f>
        <v>0</v>
      </c>
      <c r="AA37" s="36">
        <f>SUMIF(B37,"Lesgevers of Trainers",Lijsten!$F$4)</f>
        <v>0</v>
      </c>
      <c r="AB37" s="36">
        <f>SUMIF(B37,"Andere",Lijsten!$F$3)</f>
        <v>0</v>
      </c>
    </row>
    <row r="38" spans="1:28" x14ac:dyDescent="0.3">
      <c r="A38" s="56"/>
      <c r="B38" s="57" t="s">
        <v>31</v>
      </c>
      <c r="C38" s="61"/>
      <c r="D38" s="58"/>
      <c r="E38" s="57"/>
      <c r="F38" s="59">
        <v>0</v>
      </c>
      <c r="G38" s="60"/>
      <c r="H38" s="60"/>
      <c r="I38" s="22">
        <f t="shared" si="1"/>
        <v>0</v>
      </c>
      <c r="J38" s="38">
        <f t="shared" si="2"/>
        <v>0</v>
      </c>
      <c r="K38" s="63">
        <f t="shared" si="3"/>
        <v>0</v>
      </c>
      <c r="L38" s="36">
        <f t="shared" si="4"/>
        <v>0</v>
      </c>
      <c r="M38" s="36">
        <f t="shared" si="5"/>
        <v>0</v>
      </c>
      <c r="N38" s="36">
        <f t="shared" si="6"/>
        <v>0</v>
      </c>
      <c r="O38" s="36">
        <f t="shared" si="7"/>
        <v>0</v>
      </c>
      <c r="P38" s="36">
        <f t="shared" si="8"/>
        <v>0</v>
      </c>
      <c r="Q38" s="36">
        <f t="shared" si="9"/>
        <v>0</v>
      </c>
      <c r="R38" s="36">
        <f t="shared" si="10"/>
        <v>0</v>
      </c>
      <c r="S38" s="36">
        <f t="shared" si="11"/>
        <v>0</v>
      </c>
      <c r="T38" s="36">
        <f t="shared" si="12"/>
        <v>0</v>
      </c>
      <c r="U38" s="36">
        <f t="shared" si="13"/>
        <v>0</v>
      </c>
      <c r="X38" s="36">
        <f>SUMIF(B38,"Scheidsrechter",Lijsten!$F$4)</f>
        <v>0</v>
      </c>
      <c r="Y38" s="36">
        <f>SUMIF(B38,"Waarnemer",Lijsten!$F$4)</f>
        <v>0</v>
      </c>
      <c r="Z38" s="36">
        <f>SUMIF(B38,"Sportkampen",Lijsten!$F$4)</f>
        <v>0</v>
      </c>
      <c r="AA38" s="36">
        <f>SUMIF(B38,"Lesgevers of Trainers",Lijsten!$F$4)</f>
        <v>0</v>
      </c>
      <c r="AB38" s="36">
        <f>SUMIF(B38,"Andere",Lijsten!$F$3)</f>
        <v>0</v>
      </c>
    </row>
    <row r="39" spans="1:28" x14ac:dyDescent="0.3">
      <c r="A39" s="56"/>
      <c r="B39" s="57" t="s">
        <v>31</v>
      </c>
      <c r="C39" s="61"/>
      <c r="D39" s="58"/>
      <c r="E39" s="57"/>
      <c r="F39" s="59">
        <v>0</v>
      </c>
      <c r="G39" s="60"/>
      <c r="H39" s="60"/>
      <c r="I39" s="22">
        <f t="shared" si="1"/>
        <v>0</v>
      </c>
      <c r="J39" s="38">
        <f t="shared" si="2"/>
        <v>0</v>
      </c>
      <c r="K39" s="63">
        <f t="shared" si="3"/>
        <v>0</v>
      </c>
      <c r="L39" s="36">
        <f t="shared" si="4"/>
        <v>0</v>
      </c>
      <c r="M39" s="36">
        <f t="shared" si="5"/>
        <v>0</v>
      </c>
      <c r="N39" s="36">
        <f t="shared" si="6"/>
        <v>0</v>
      </c>
      <c r="O39" s="36">
        <f t="shared" si="7"/>
        <v>0</v>
      </c>
      <c r="P39" s="36">
        <f t="shared" si="8"/>
        <v>0</v>
      </c>
      <c r="Q39" s="36">
        <f t="shared" si="9"/>
        <v>0</v>
      </c>
      <c r="R39" s="36">
        <f t="shared" si="10"/>
        <v>0</v>
      </c>
      <c r="S39" s="36">
        <f t="shared" si="11"/>
        <v>0</v>
      </c>
      <c r="T39" s="36">
        <f t="shared" si="12"/>
        <v>0</v>
      </c>
      <c r="U39" s="36">
        <f t="shared" si="13"/>
        <v>0</v>
      </c>
      <c r="X39" s="36">
        <f>SUMIF(B39,"Scheidsrechter",Lijsten!$F$4)</f>
        <v>0</v>
      </c>
      <c r="Y39" s="36">
        <f>SUMIF(B39,"Waarnemer",Lijsten!$F$4)</f>
        <v>0</v>
      </c>
      <c r="Z39" s="36">
        <f>SUMIF(B39,"Sportkampen",Lijsten!$F$4)</f>
        <v>0</v>
      </c>
      <c r="AA39" s="36">
        <f>SUMIF(B39,"Lesgevers of Trainers",Lijsten!$F$4)</f>
        <v>0</v>
      </c>
      <c r="AB39" s="36">
        <f>SUMIF(B39,"Andere",Lijsten!$F$3)</f>
        <v>0</v>
      </c>
    </row>
    <row r="40" spans="1:28" x14ac:dyDescent="0.3">
      <c r="A40" s="56"/>
      <c r="B40" s="57" t="s">
        <v>31</v>
      </c>
      <c r="C40" s="61"/>
      <c r="D40" s="58"/>
      <c r="E40" s="57"/>
      <c r="F40" s="59">
        <v>0</v>
      </c>
      <c r="G40" s="60"/>
      <c r="H40" s="60"/>
      <c r="I40" s="22">
        <f t="shared" si="1"/>
        <v>0</v>
      </c>
      <c r="J40" s="38">
        <f t="shared" si="2"/>
        <v>0</v>
      </c>
      <c r="K40" s="63">
        <f t="shared" si="3"/>
        <v>0</v>
      </c>
      <c r="L40" s="36">
        <f t="shared" si="4"/>
        <v>0</v>
      </c>
      <c r="M40" s="36">
        <f t="shared" si="5"/>
        <v>0</v>
      </c>
      <c r="N40" s="36">
        <f t="shared" si="6"/>
        <v>0</v>
      </c>
      <c r="O40" s="36">
        <f t="shared" si="7"/>
        <v>0</v>
      </c>
      <c r="P40" s="36">
        <f t="shared" si="8"/>
        <v>0</v>
      </c>
      <c r="Q40" s="36">
        <f t="shared" si="9"/>
        <v>0</v>
      </c>
      <c r="R40" s="36">
        <f t="shared" si="10"/>
        <v>0</v>
      </c>
      <c r="S40" s="36">
        <f t="shared" si="11"/>
        <v>0</v>
      </c>
      <c r="T40" s="36">
        <f t="shared" si="12"/>
        <v>0</v>
      </c>
      <c r="U40" s="36">
        <f t="shared" si="13"/>
        <v>0</v>
      </c>
      <c r="X40" s="36">
        <f>SUMIF(B40,"Scheidsrechter",Lijsten!$F$4)</f>
        <v>0</v>
      </c>
      <c r="Y40" s="36">
        <f>SUMIF(B40,"Waarnemer",Lijsten!$F$4)</f>
        <v>0</v>
      </c>
      <c r="Z40" s="36">
        <f>SUMIF(B40,"Sportkampen",Lijsten!$F$4)</f>
        <v>0</v>
      </c>
      <c r="AA40" s="36">
        <f>SUMIF(B40,"Lesgevers of Trainers",Lijsten!$F$4)</f>
        <v>0</v>
      </c>
      <c r="AB40" s="36">
        <f>SUMIF(B40,"Andere",Lijsten!$F$3)</f>
        <v>0</v>
      </c>
    </row>
    <row r="41" spans="1:28" x14ac:dyDescent="0.3">
      <c r="A41" s="56"/>
      <c r="B41" s="57" t="s">
        <v>31</v>
      </c>
      <c r="C41" s="62"/>
      <c r="D41" s="62"/>
      <c r="E41" s="57"/>
      <c r="F41" s="59">
        <v>0</v>
      </c>
      <c r="G41" s="60"/>
      <c r="H41" s="60"/>
      <c r="I41" s="22">
        <f t="shared" si="1"/>
        <v>0</v>
      </c>
      <c r="J41" s="38">
        <f t="shared" si="2"/>
        <v>0</v>
      </c>
      <c r="K41" s="63">
        <f t="shared" si="3"/>
        <v>0</v>
      </c>
      <c r="L41" s="36">
        <f t="shared" si="4"/>
        <v>0</v>
      </c>
      <c r="M41" s="36">
        <f t="shared" si="5"/>
        <v>0</v>
      </c>
      <c r="N41" s="36">
        <f t="shared" si="6"/>
        <v>0</v>
      </c>
      <c r="O41" s="36">
        <f t="shared" si="7"/>
        <v>0</v>
      </c>
      <c r="P41" s="36">
        <f t="shared" si="8"/>
        <v>0</v>
      </c>
      <c r="Q41" s="36">
        <f t="shared" si="9"/>
        <v>0</v>
      </c>
      <c r="R41" s="36">
        <f t="shared" si="10"/>
        <v>0</v>
      </c>
      <c r="S41" s="36">
        <f t="shared" si="11"/>
        <v>0</v>
      </c>
      <c r="T41" s="36">
        <f t="shared" si="12"/>
        <v>0</v>
      </c>
      <c r="U41" s="36">
        <f t="shared" si="13"/>
        <v>0</v>
      </c>
      <c r="X41" s="36">
        <f>SUMIF(B41,"Scheidsrechter",Lijsten!$F$4)</f>
        <v>0</v>
      </c>
      <c r="Y41" s="36">
        <f>SUMIF(B41,"Waarnemer",Lijsten!$F$4)</f>
        <v>0</v>
      </c>
      <c r="Z41" s="36">
        <f>SUMIF(B41,"Sportkampen",Lijsten!$F$4)</f>
        <v>0</v>
      </c>
      <c r="AA41" s="36">
        <f>SUMIF(B41,"Lesgevers of Trainers",Lijsten!$F$4)</f>
        <v>0</v>
      </c>
      <c r="AB41" s="36">
        <f>SUMIF(B41,"Andere",Lijsten!$F$3)</f>
        <v>0</v>
      </c>
    </row>
  </sheetData>
  <sheetProtection algorithmName="SHA-512" hashValue="oNt3f9Xp2NeMWIPeKJu0Mvxro42BCaVIIaLzK6sM5j/AAA2+MbeExR8yERri2rzaZDE8WAHoiO7Gm8yhdkQkrg==" saltValue="/57uFo3dqc3BVdihN6f5Lg==" spinCount="100000" sheet="1" objects="1" scenarios="1"/>
  <protectedRanges>
    <protectedRange sqref="A10:F10 G10:H41 A11:D41" name="Gegevens"/>
    <protectedRange algorithmName="SHA-512" hashValue="xI2049zbCJKfu0GETLE+WWfaMLsBW2vj5OM2gfykE5ArHtGZzNNwvYhXICT9dXMNY495CaVpqHxD33ysI7J2Hg==" saltValue="qDhSGNSmhPxN24xf38BYJQ==" spinCount="100000" sqref="A10:K10" name="Titels"/>
  </protectedRanges>
  <mergeCells count="9">
    <mergeCell ref="B4:C4"/>
    <mergeCell ref="E4:F4"/>
    <mergeCell ref="B5:C5"/>
    <mergeCell ref="E5:F5"/>
    <mergeCell ref="A1:B1"/>
    <mergeCell ref="B2:C2"/>
    <mergeCell ref="E2:F2"/>
    <mergeCell ref="B3:C3"/>
    <mergeCell ref="E3:F3"/>
  </mergeCells>
  <conditionalFormatting sqref="B11:B41">
    <cfRule type="containsText" dxfId="4" priority="1" operator="containsText" text="Maak een keuze">
      <formula>NOT(ISERROR(SEARCH("Maak een keuze",B11)))</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Footer xml:space="preserve">&amp;CVlaamse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3B37849-BADD-4652-840C-8C96293F75C2}">
          <x14:formula1>
            <xm:f>Lijsten!$B$1:$B$6</xm:f>
          </x14:formula1>
          <xm:sqref>B11:B41</xm:sqref>
        </x14:dataValidation>
        <x14:dataValidation type="list" allowBlank="1" showInputMessage="1" showErrorMessage="1" xr:uid="{5FFC57D6-737D-477E-A07E-617D43179DB4}">
          <x14:formula1>
            <xm:f>Lijsten!$D$1:$D$4</xm:f>
          </x14:formula1>
          <xm:sqref>I11:I41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5bf8341-14ba-437c-a659-0e3d7dba9128" xsi:nil="true"/>
    <lcf76f155ced4ddcb4097134ff3c332f xmlns="4951b68c-3f37-43f6-b9b1-051e5d277f4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C0E9217BE7FF249B3E685FFC866EDDF" ma:contentTypeVersion="17" ma:contentTypeDescription="Een nieuw document maken." ma:contentTypeScope="" ma:versionID="44fb454f10ae2cfc6db867dccbb5e05f">
  <xsd:schema xmlns:xsd="http://www.w3.org/2001/XMLSchema" xmlns:xs="http://www.w3.org/2001/XMLSchema" xmlns:p="http://schemas.microsoft.com/office/2006/metadata/properties" xmlns:ns2="4951b68c-3f37-43f6-b9b1-051e5d277f4d" xmlns:ns3="15bf8341-14ba-437c-a659-0e3d7dba9128" targetNamespace="http://schemas.microsoft.com/office/2006/metadata/properties" ma:root="true" ma:fieldsID="03b4886d7afa13d352fa7f30ef4a6bcb" ns2:_="" ns3:_="">
    <xsd:import namespace="4951b68c-3f37-43f6-b9b1-051e5d277f4d"/>
    <xsd:import namespace="15bf8341-14ba-437c-a659-0e3d7dba91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51b68c-3f37-43f6-b9b1-051e5d277f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6011d893-1b8f-4218-8d5b-be4dd9553fe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bf8341-14ba-437c-a659-0e3d7dba9128"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dba048c4-47d3-499a-9f7e-088f97fdc0ba}" ma:internalName="TaxCatchAll" ma:showField="CatchAllData" ma:web="15bf8341-14ba-437c-a659-0e3d7dba91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23BE4A-8C65-4C66-BC71-9187B78B0B18}">
  <ds:schemaRefs>
    <ds:schemaRef ds:uri="http://schemas.microsoft.com/sharepoint/v3/contenttype/forms"/>
  </ds:schemaRefs>
</ds:datastoreItem>
</file>

<file path=customXml/itemProps2.xml><?xml version="1.0" encoding="utf-8"?>
<ds:datastoreItem xmlns:ds="http://schemas.openxmlformats.org/officeDocument/2006/customXml" ds:itemID="{F8365283-07DF-4841-A8A4-D7D852A97663}">
  <ds:schemaRefs>
    <ds:schemaRef ds:uri="http://schemas.microsoft.com/office/2006/metadata/properties"/>
    <ds:schemaRef ds:uri="http://purl.org/dc/dcmitype/"/>
    <ds:schemaRef ds:uri="http://purl.org/dc/terms/"/>
    <ds:schemaRef ds:uri="http://schemas.microsoft.com/office/2006/documentManagement/types"/>
    <ds:schemaRef ds:uri="4951b68c-3f37-43f6-b9b1-051e5d277f4d"/>
    <ds:schemaRef ds:uri="http://purl.org/dc/elements/1.1/"/>
    <ds:schemaRef ds:uri="15bf8341-14ba-437c-a659-0e3d7dba9128"/>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0D5F822-1D3E-4726-B678-90208799AB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51b68c-3f37-43f6-b9b1-051e5d277f4d"/>
    <ds:schemaRef ds:uri="15bf8341-14ba-437c-a659-0e3d7dba91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14</vt:i4>
      </vt:variant>
      <vt:variant>
        <vt:lpstr>Benoemde bereiken</vt:lpstr>
      </vt:variant>
      <vt:variant>
        <vt:i4>13</vt:i4>
      </vt:variant>
    </vt:vector>
  </HeadingPairs>
  <TitlesOfParts>
    <vt:vector size="27" baseType="lpstr">
      <vt:lpstr>Personalia en overzicht</vt:lpstr>
      <vt:lpstr>JAN</vt:lpstr>
      <vt:lpstr>FEB</vt:lpstr>
      <vt:lpstr>MAA</vt:lpstr>
      <vt:lpstr>APR</vt:lpstr>
      <vt:lpstr>MEI</vt:lpstr>
      <vt:lpstr>JUN</vt:lpstr>
      <vt:lpstr>JUL</vt:lpstr>
      <vt:lpstr>AUG</vt:lpstr>
      <vt:lpstr>SEP</vt:lpstr>
      <vt:lpstr>OKT</vt:lpstr>
      <vt:lpstr>NOV</vt:lpstr>
      <vt:lpstr>DEC</vt:lpstr>
      <vt:lpstr>Lijsten</vt:lpstr>
      <vt:lpstr>APR!Afdrukbereik</vt:lpstr>
      <vt:lpstr>AUG!Afdrukbereik</vt:lpstr>
      <vt:lpstr>DEC!Afdrukbereik</vt:lpstr>
      <vt:lpstr>FEB!Afdrukbereik</vt:lpstr>
      <vt:lpstr>JAN!Afdrukbereik</vt:lpstr>
      <vt:lpstr>JUL!Afdrukbereik</vt:lpstr>
      <vt:lpstr>JUN!Afdrukbereik</vt:lpstr>
      <vt:lpstr>MAA!Afdrukbereik</vt:lpstr>
      <vt:lpstr>MEI!Afdrukbereik</vt:lpstr>
      <vt:lpstr>NOV!Afdrukbereik</vt:lpstr>
      <vt:lpstr>OKT!Afdrukbereik</vt:lpstr>
      <vt:lpstr>'Personalia en overzicht'!Afdrukbereik</vt:lpstr>
      <vt:lpstr>SEP!Afdrukbereik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Hubert Maes</dc:creator>
  <cp:lastModifiedBy>Dries Boulet</cp:lastModifiedBy>
  <cp:lastPrinted>2024-01-15T11:11:43Z</cp:lastPrinted>
  <dcterms:created xsi:type="dcterms:W3CDTF">2020-05-20T18:48:33Z</dcterms:created>
  <dcterms:modified xsi:type="dcterms:W3CDTF">2024-01-15T15:32:28Z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0x010100CC0E9217BE7FF249B3E685FFC866EDDF</vt:lpwstr>
  </property>
  <property fmtid="{D5CDD505-2E9C-101B-9397-08002B2CF9AE}" pid="3" name="MediaServiceImageTags">
    <vt:lpwstr/>
  </property>
</Properties>
</file>