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hidePivotFieldList="1" defaultThemeVersion="124226"/>
  <mc:AlternateContent xmlns:mc="http://schemas.openxmlformats.org/markup-compatibility/2006">
    <mc:Choice Requires="x15">
      <x15ac:absPath xmlns:x15ac="http://schemas.microsoft.com/office/spreadsheetml/2010/11/ac" url="https://vhvhandbal.sharepoint.com/sites/VHV-SP/VHVData/Algemeen/VHV/Ondersteuning/Partners en leveranciers/Sport Vlaanderen/Goed bestuur/Goed bestuur/Bewijsdoc extra 20240115/"/>
    </mc:Choice>
  </mc:AlternateContent>
  <xr:revisionPtr revIDLastSave="34" documentId="8_{8BA2023E-A359-4DE1-AA36-96C8DEF939D8}" xr6:coauthVersionLast="47" xr6:coauthVersionMax="47" xr10:uidLastSave="{D8129C95-8AD7-4CA0-8798-AB4535F655A3}"/>
  <bookViews>
    <workbookView xWindow="-108" yWindow="-108" windowWidth="23256" windowHeight="12456" xr2:uid="{00000000-000D-0000-FFFF-FFFF00000000}"/>
  </bookViews>
  <sheets>
    <sheet name="Beleidsplan" sheetId="1" r:id="rId1"/>
  </sheets>
  <definedNames>
    <definedName name="_xlnm._FilterDatabase" localSheetId="0" hidden="1">Beleidsplan!$A$3:$BKH$483</definedName>
    <definedName name="_xlnm.Print_Area" localSheetId="0">Beleidsplan!$A$1:$P$451</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90" i="1" l="1"/>
  <c r="N297" i="1"/>
  <c r="M151" i="1"/>
  <c r="M152" i="1"/>
  <c r="J153" i="1"/>
  <c r="K153" i="1"/>
  <c r="L153" i="1"/>
  <c r="M153" i="1"/>
  <c r="N153" i="1"/>
  <c r="O153" i="1"/>
  <c r="P153" i="1"/>
  <c r="I153" i="1"/>
  <c r="O152" i="1"/>
  <c r="O149" i="1" s="1"/>
  <c r="M143" i="1"/>
  <c r="J149" i="1"/>
  <c r="K149" i="1"/>
  <c r="L149" i="1"/>
  <c r="N149" i="1"/>
  <c r="P149" i="1"/>
  <c r="I149" i="1"/>
  <c r="J143" i="1"/>
  <c r="K143" i="1"/>
  <c r="L143" i="1"/>
  <c r="N143" i="1"/>
  <c r="O143" i="1"/>
  <c r="P143" i="1"/>
  <c r="I143" i="1"/>
  <c r="M149" i="1" l="1"/>
  <c r="O391" i="1"/>
  <c r="O386" i="1" s="1"/>
  <c r="M391" i="1"/>
  <c r="M386" i="1" s="1"/>
  <c r="K140" i="1"/>
  <c r="K133" i="1"/>
  <c r="L133" i="1"/>
  <c r="M133" i="1"/>
  <c r="N133" i="1"/>
  <c r="O133" i="1"/>
  <c r="P133" i="1"/>
  <c r="N30" i="1"/>
  <c r="K409" i="1"/>
  <c r="P409" i="1"/>
  <c r="O409" i="1"/>
  <c r="N409" i="1"/>
  <c r="M409" i="1"/>
  <c r="L409" i="1"/>
  <c r="J409" i="1"/>
  <c r="I409" i="1"/>
  <c r="I405" i="1"/>
  <c r="I402" i="1"/>
  <c r="I399" i="1"/>
  <c r="I394" i="1"/>
  <c r="I386" i="1"/>
  <c r="J405" i="1"/>
  <c r="J402" i="1"/>
  <c r="J399" i="1"/>
  <c r="J394" i="1"/>
  <c r="J386" i="1"/>
  <c r="P405" i="1"/>
  <c r="P402" i="1"/>
  <c r="P399" i="1"/>
  <c r="P394" i="1"/>
  <c r="P386" i="1"/>
  <c r="O405" i="1"/>
  <c r="O402" i="1"/>
  <c r="O399" i="1"/>
  <c r="O394" i="1"/>
  <c r="K405" i="1"/>
  <c r="K402" i="1"/>
  <c r="K399" i="1"/>
  <c r="K394" i="1"/>
  <c r="K386" i="1"/>
  <c r="L405" i="1"/>
  <c r="L402" i="1"/>
  <c r="L399" i="1"/>
  <c r="L394" i="1"/>
  <c r="L386" i="1"/>
  <c r="N405" i="1"/>
  <c r="N402" i="1"/>
  <c r="N399" i="1"/>
  <c r="N394" i="1"/>
  <c r="N386" i="1"/>
  <c r="M394" i="1"/>
  <c r="M399" i="1"/>
  <c r="M402" i="1"/>
  <c r="M405" i="1"/>
  <c r="J210" i="1"/>
  <c r="K210" i="1"/>
  <c r="L210" i="1"/>
  <c r="M210" i="1"/>
  <c r="N210" i="1"/>
  <c r="O210" i="1"/>
  <c r="P210" i="1"/>
  <c r="I210" i="1"/>
  <c r="J28" i="1"/>
  <c r="P314" i="1"/>
  <c r="O314" i="1"/>
  <c r="P309" i="1"/>
  <c r="O309" i="1"/>
  <c r="P304" i="1"/>
  <c r="O304" i="1"/>
  <c r="N314" i="1"/>
  <c r="M314" i="1"/>
  <c r="N309" i="1"/>
  <c r="M309" i="1"/>
  <c r="N304" i="1"/>
  <c r="M304" i="1"/>
  <c r="J133" i="1"/>
  <c r="I133" i="1"/>
  <c r="I385" i="1" l="1"/>
  <c r="L385" i="1"/>
  <c r="M385" i="1"/>
  <c r="N385" i="1"/>
  <c r="P385" i="1"/>
  <c r="J385" i="1"/>
  <c r="K385" i="1"/>
  <c r="O385" i="1"/>
  <c r="O303" i="1"/>
  <c r="M303" i="1"/>
  <c r="P303" i="1"/>
  <c r="N303" i="1"/>
  <c r="I29" i="1" l="1"/>
  <c r="N289" i="1"/>
  <c r="M289" i="1"/>
  <c r="K289" i="1"/>
  <c r="I295" i="1"/>
  <c r="I293" i="1"/>
  <c r="I292" i="1"/>
  <c r="O289" i="1"/>
  <c r="N456" i="1"/>
  <c r="I456" i="1"/>
  <c r="N380" i="1"/>
  <c r="L380" i="1"/>
  <c r="J380" i="1"/>
  <c r="P380" i="1"/>
  <c r="O380" i="1"/>
  <c r="M380" i="1"/>
  <c r="K380" i="1"/>
  <c r="I380" i="1"/>
  <c r="P299" i="1"/>
  <c r="P297" i="1" s="1"/>
  <c r="L299" i="1"/>
  <c r="L297" i="1" s="1"/>
  <c r="J299" i="1"/>
  <c r="J297" i="1" s="1"/>
  <c r="K297" i="1"/>
  <c r="M297" i="1"/>
  <c r="O297" i="1"/>
  <c r="I297" i="1"/>
  <c r="I289" i="1" l="1"/>
  <c r="K116" i="1"/>
  <c r="J123" i="1"/>
  <c r="K29" i="1" l="1"/>
  <c r="K8" i="1"/>
  <c r="I8" i="1"/>
  <c r="P28" i="1"/>
  <c r="N28" i="1"/>
  <c r="L28" i="1"/>
  <c r="M29" i="1"/>
  <c r="O29" i="1"/>
  <c r="J30" i="1"/>
  <c r="P30" i="1"/>
  <c r="L30" i="1"/>
  <c r="K314" i="1" l="1"/>
  <c r="L314" i="1"/>
  <c r="K322" i="1"/>
  <c r="K337" i="1"/>
  <c r="K336" i="1" s="1"/>
  <c r="J336" i="1"/>
  <c r="L336" i="1"/>
  <c r="M336" i="1"/>
  <c r="N336" i="1"/>
  <c r="O336" i="1"/>
  <c r="P336" i="1"/>
  <c r="I329" i="1"/>
  <c r="I322" i="1"/>
  <c r="I319" i="1"/>
  <c r="I337" i="1"/>
  <c r="I336" i="1" s="1"/>
  <c r="I318" i="1" l="1"/>
  <c r="J415" i="1" l="1"/>
  <c r="I415" i="1"/>
  <c r="J459" i="1"/>
  <c r="J456" i="1" s="1"/>
  <c r="I452" i="1"/>
  <c r="J452" i="1"/>
  <c r="J50" i="1" l="1"/>
  <c r="J475" i="1"/>
  <c r="J471" i="1" s="1"/>
  <c r="K471" i="1" l="1"/>
  <c r="L471" i="1"/>
  <c r="M471" i="1"/>
  <c r="N471" i="1"/>
  <c r="O471" i="1"/>
  <c r="P471" i="1"/>
  <c r="I471" i="1"/>
  <c r="J467" i="1"/>
  <c r="K467" i="1"/>
  <c r="L467" i="1"/>
  <c r="M467" i="1"/>
  <c r="N467" i="1"/>
  <c r="O467" i="1"/>
  <c r="P467" i="1"/>
  <c r="I467" i="1"/>
  <c r="J463" i="1"/>
  <c r="K463" i="1"/>
  <c r="L463" i="1"/>
  <c r="M463" i="1"/>
  <c r="N463" i="1"/>
  <c r="O463" i="1"/>
  <c r="P463" i="1"/>
  <c r="I463" i="1"/>
  <c r="J461" i="1"/>
  <c r="K461" i="1"/>
  <c r="L461" i="1"/>
  <c r="M461" i="1"/>
  <c r="N461" i="1"/>
  <c r="O461" i="1"/>
  <c r="P461" i="1"/>
  <c r="I461" i="1"/>
  <c r="K456" i="1"/>
  <c r="L456" i="1"/>
  <c r="M456" i="1"/>
  <c r="O456" i="1"/>
  <c r="P456" i="1"/>
  <c r="J451" i="1"/>
  <c r="K451" i="1"/>
  <c r="L451" i="1"/>
  <c r="M451" i="1"/>
  <c r="N451" i="1"/>
  <c r="O451" i="1"/>
  <c r="P451" i="1"/>
  <c r="I451" i="1"/>
  <c r="I440" i="1"/>
  <c r="I439" i="1" s="1"/>
  <c r="J436" i="1"/>
  <c r="K436" i="1"/>
  <c r="L436" i="1"/>
  <c r="M436" i="1"/>
  <c r="N436" i="1"/>
  <c r="O436" i="1"/>
  <c r="P436" i="1"/>
  <c r="I428" i="1"/>
  <c r="J428" i="1"/>
  <c r="K428" i="1"/>
  <c r="L428" i="1"/>
  <c r="M428" i="1"/>
  <c r="N428" i="1"/>
  <c r="O428" i="1"/>
  <c r="P428" i="1"/>
  <c r="J422" i="1"/>
  <c r="K422" i="1"/>
  <c r="L422" i="1"/>
  <c r="M422" i="1"/>
  <c r="N422" i="1"/>
  <c r="O422" i="1"/>
  <c r="P422" i="1"/>
  <c r="I436" i="1"/>
  <c r="J207" i="1"/>
  <c r="K207" i="1"/>
  <c r="L207" i="1"/>
  <c r="M207" i="1"/>
  <c r="N207" i="1"/>
  <c r="O207" i="1"/>
  <c r="P207" i="1"/>
  <c r="I207" i="1"/>
  <c r="J205" i="1"/>
  <c r="K205" i="1"/>
  <c r="L205" i="1"/>
  <c r="M205" i="1"/>
  <c r="N205" i="1"/>
  <c r="O205" i="1"/>
  <c r="P205" i="1"/>
  <c r="I205" i="1"/>
  <c r="J202" i="1"/>
  <c r="K202" i="1"/>
  <c r="L202" i="1"/>
  <c r="M202" i="1"/>
  <c r="N202" i="1"/>
  <c r="O202" i="1"/>
  <c r="P202" i="1"/>
  <c r="I202" i="1"/>
  <c r="J198" i="1"/>
  <c r="K198" i="1"/>
  <c r="L198" i="1"/>
  <c r="M198" i="1"/>
  <c r="N198" i="1"/>
  <c r="O198" i="1"/>
  <c r="P198" i="1"/>
  <c r="I198" i="1"/>
  <c r="J450" i="1" l="1"/>
  <c r="N466" i="1"/>
  <c r="J466" i="1"/>
  <c r="O466" i="1"/>
  <c r="K466" i="1"/>
  <c r="P466" i="1"/>
  <c r="L466" i="1"/>
  <c r="N450" i="1"/>
  <c r="O450" i="1"/>
  <c r="K450" i="1"/>
  <c r="M466" i="1"/>
  <c r="P450" i="1"/>
  <c r="M450" i="1"/>
  <c r="L450" i="1"/>
  <c r="J140" i="1"/>
  <c r="L140" i="1"/>
  <c r="M140" i="1"/>
  <c r="N140" i="1"/>
  <c r="O140" i="1"/>
  <c r="P140" i="1"/>
  <c r="I140" i="1"/>
  <c r="K123" i="1"/>
  <c r="L123" i="1"/>
  <c r="M123" i="1"/>
  <c r="N123" i="1"/>
  <c r="O123" i="1"/>
  <c r="P123" i="1"/>
  <c r="I123" i="1"/>
  <c r="I103" i="1"/>
  <c r="J98" i="1"/>
  <c r="K98" i="1"/>
  <c r="L98" i="1"/>
  <c r="M98" i="1"/>
  <c r="N98" i="1"/>
  <c r="O98" i="1"/>
  <c r="P98" i="1"/>
  <c r="I98" i="1"/>
  <c r="J93" i="1"/>
  <c r="K93" i="1"/>
  <c r="L93" i="1"/>
  <c r="M93" i="1"/>
  <c r="N93" i="1"/>
  <c r="O93" i="1"/>
  <c r="P93" i="1"/>
  <c r="I93" i="1"/>
  <c r="I85" i="1"/>
  <c r="I79" i="1"/>
  <c r="J75" i="1"/>
  <c r="K75" i="1"/>
  <c r="L75" i="1"/>
  <c r="M75" i="1"/>
  <c r="N75" i="1"/>
  <c r="O75" i="1"/>
  <c r="P75" i="1"/>
  <c r="I75" i="1"/>
  <c r="J69" i="1"/>
  <c r="K69" i="1"/>
  <c r="L69" i="1"/>
  <c r="M69" i="1"/>
  <c r="N69" i="1"/>
  <c r="O69" i="1"/>
  <c r="P69" i="1"/>
  <c r="I69" i="1"/>
  <c r="J64" i="1"/>
  <c r="K64" i="1"/>
  <c r="L64" i="1"/>
  <c r="M64" i="1"/>
  <c r="N64" i="1"/>
  <c r="O64" i="1"/>
  <c r="P64" i="1"/>
  <c r="I64" i="1"/>
  <c r="J58" i="1"/>
  <c r="K58" i="1"/>
  <c r="L58" i="1"/>
  <c r="M58" i="1"/>
  <c r="N58" i="1"/>
  <c r="O58" i="1"/>
  <c r="P58" i="1"/>
  <c r="I58" i="1"/>
  <c r="K53" i="1"/>
  <c r="J48" i="1"/>
  <c r="K48" i="1"/>
  <c r="L48" i="1"/>
  <c r="M48" i="1"/>
  <c r="N48" i="1"/>
  <c r="O48" i="1"/>
  <c r="P48" i="1"/>
  <c r="I48" i="1"/>
  <c r="J45" i="1"/>
  <c r="K45" i="1"/>
  <c r="L45" i="1"/>
  <c r="M45" i="1"/>
  <c r="N45" i="1"/>
  <c r="O45" i="1"/>
  <c r="P45" i="1"/>
  <c r="I45" i="1"/>
  <c r="J39" i="1"/>
  <c r="K39" i="1"/>
  <c r="L39" i="1"/>
  <c r="M39" i="1"/>
  <c r="N39" i="1"/>
  <c r="O39" i="1"/>
  <c r="P39" i="1"/>
  <c r="I39" i="1"/>
  <c r="P53" i="1"/>
  <c r="O53" i="1"/>
  <c r="N53" i="1"/>
  <c r="M53" i="1"/>
  <c r="L53" i="1"/>
  <c r="J53" i="1"/>
  <c r="I53" i="1"/>
  <c r="K309" i="1"/>
  <c r="L309" i="1"/>
  <c r="K304" i="1"/>
  <c r="L304" i="1"/>
  <c r="J318" i="1"/>
  <c r="K318" i="1"/>
  <c r="L318" i="1"/>
  <c r="M318" i="1"/>
  <c r="N318" i="1"/>
  <c r="O318" i="1"/>
  <c r="P318" i="1"/>
  <c r="J325" i="1"/>
  <c r="K325" i="1"/>
  <c r="L325" i="1"/>
  <c r="M325" i="1"/>
  <c r="N325" i="1"/>
  <c r="O325" i="1"/>
  <c r="P325" i="1"/>
  <c r="I325" i="1"/>
  <c r="I317" i="1" s="1"/>
  <c r="J329" i="1"/>
  <c r="K329" i="1"/>
  <c r="L329" i="1"/>
  <c r="M329" i="1"/>
  <c r="N329" i="1"/>
  <c r="O329" i="1"/>
  <c r="P329" i="1"/>
  <c r="J29" i="1"/>
  <c r="L29" i="1"/>
  <c r="N29" i="1"/>
  <c r="P29" i="1"/>
  <c r="I22" i="1"/>
  <c r="I27" i="1"/>
  <c r="J8" i="1"/>
  <c r="L8" i="1"/>
  <c r="M8" i="1"/>
  <c r="N8" i="1"/>
  <c r="O8" i="1"/>
  <c r="P8" i="1"/>
  <c r="L303" i="1" l="1"/>
  <c r="K303" i="1"/>
  <c r="P317" i="1"/>
  <c r="L317" i="1"/>
  <c r="J303" i="1"/>
  <c r="I303" i="1"/>
  <c r="O317" i="1"/>
  <c r="K317" i="1"/>
  <c r="N317" i="1"/>
  <c r="J317" i="1"/>
  <c r="M317" i="1"/>
  <c r="J38" i="1"/>
  <c r="I38" i="1"/>
  <c r="M38" i="1"/>
  <c r="N38" i="1"/>
  <c r="P38" i="1"/>
  <c r="L38" i="1"/>
  <c r="O38" i="1"/>
  <c r="K38" i="1"/>
  <c r="J116" i="1"/>
  <c r="L116" i="1"/>
  <c r="M116" i="1"/>
  <c r="N116" i="1"/>
  <c r="O116" i="1"/>
  <c r="P116" i="1"/>
  <c r="I116" i="1"/>
  <c r="I102" i="1" s="1"/>
  <c r="J103" i="1"/>
  <c r="K103" i="1"/>
  <c r="L103" i="1"/>
  <c r="M103" i="1"/>
  <c r="N103" i="1"/>
  <c r="N102" i="1" s="1"/>
  <c r="O103" i="1"/>
  <c r="P103" i="1"/>
  <c r="O102" i="1" l="1"/>
  <c r="M102" i="1"/>
  <c r="P102" i="1"/>
  <c r="L102" i="1"/>
  <c r="K102" i="1"/>
  <c r="J102" i="1"/>
  <c r="I375" i="1"/>
  <c r="L370" i="1"/>
  <c r="I370" i="1"/>
  <c r="J364" i="1"/>
  <c r="I364" i="1"/>
  <c r="J347" i="1"/>
  <c r="K347" i="1"/>
  <c r="L347" i="1"/>
  <c r="M347" i="1"/>
  <c r="N347" i="1"/>
  <c r="O347" i="1"/>
  <c r="P347" i="1"/>
  <c r="I347" i="1"/>
  <c r="K341" i="1"/>
  <c r="I341" i="1"/>
  <c r="I340" i="1" l="1"/>
  <c r="J341" i="1"/>
  <c r="L341" i="1"/>
  <c r="M341" i="1"/>
  <c r="N341" i="1"/>
  <c r="O341" i="1"/>
  <c r="I271" i="1"/>
  <c r="P258" i="1"/>
  <c r="O258" i="1"/>
  <c r="N258" i="1"/>
  <c r="M258" i="1"/>
  <c r="L258" i="1"/>
  <c r="K258" i="1"/>
  <c r="J258" i="1"/>
  <c r="I258" i="1"/>
  <c r="J375" i="1" l="1"/>
  <c r="K375" i="1"/>
  <c r="L375" i="1"/>
  <c r="M375" i="1"/>
  <c r="N375" i="1"/>
  <c r="O375" i="1"/>
  <c r="P375" i="1"/>
  <c r="J370" i="1"/>
  <c r="K370" i="1"/>
  <c r="M370" i="1"/>
  <c r="N370" i="1"/>
  <c r="O370" i="1"/>
  <c r="P370" i="1"/>
  <c r="K364" i="1"/>
  <c r="L364" i="1"/>
  <c r="M364" i="1"/>
  <c r="N364" i="1"/>
  <c r="O364" i="1"/>
  <c r="P364" i="1"/>
  <c r="J224" i="1"/>
  <c r="K224" i="1"/>
  <c r="L224" i="1"/>
  <c r="M224" i="1"/>
  <c r="N224" i="1"/>
  <c r="O224" i="1"/>
  <c r="P224" i="1"/>
  <c r="I224" i="1"/>
  <c r="J221" i="1"/>
  <c r="K221" i="1"/>
  <c r="L221" i="1"/>
  <c r="M221" i="1"/>
  <c r="N221" i="1"/>
  <c r="O221" i="1"/>
  <c r="P221" i="1"/>
  <c r="I221" i="1"/>
  <c r="I217" i="1"/>
  <c r="L340" i="1" l="1"/>
  <c r="O340" i="1"/>
  <c r="K340" i="1"/>
  <c r="N340" i="1"/>
  <c r="J340" i="1"/>
  <c r="M340" i="1"/>
  <c r="I209" i="1"/>
  <c r="J193" i="1"/>
  <c r="K193" i="1"/>
  <c r="L193" i="1"/>
  <c r="M193" i="1"/>
  <c r="N193" i="1"/>
  <c r="O193" i="1"/>
  <c r="P193" i="1"/>
  <c r="I193" i="1"/>
  <c r="J184" i="1"/>
  <c r="K184" i="1"/>
  <c r="L184" i="1"/>
  <c r="M184" i="1"/>
  <c r="N184" i="1"/>
  <c r="O184" i="1"/>
  <c r="P184" i="1"/>
  <c r="I184" i="1"/>
  <c r="J181" i="1"/>
  <c r="K181" i="1"/>
  <c r="L181" i="1"/>
  <c r="M181" i="1"/>
  <c r="N181" i="1"/>
  <c r="O181" i="1"/>
  <c r="P181" i="1"/>
  <c r="I181" i="1"/>
  <c r="J176" i="1"/>
  <c r="K176" i="1"/>
  <c r="L176" i="1"/>
  <c r="M176" i="1"/>
  <c r="N176" i="1"/>
  <c r="O176" i="1"/>
  <c r="P176" i="1"/>
  <c r="I176" i="1"/>
  <c r="J170" i="1"/>
  <c r="K170" i="1"/>
  <c r="L170" i="1"/>
  <c r="M170" i="1"/>
  <c r="N170" i="1"/>
  <c r="O170" i="1"/>
  <c r="P170" i="1"/>
  <c r="I170" i="1"/>
  <c r="I162" i="1"/>
  <c r="J162" i="1"/>
  <c r="K162" i="1"/>
  <c r="L162" i="1"/>
  <c r="M162" i="1"/>
  <c r="N162" i="1"/>
  <c r="O162" i="1"/>
  <c r="P162" i="1"/>
  <c r="J157" i="1"/>
  <c r="K157" i="1"/>
  <c r="L157" i="1"/>
  <c r="M157" i="1"/>
  <c r="N157" i="1"/>
  <c r="O157" i="1"/>
  <c r="P157" i="1"/>
  <c r="I157" i="1"/>
  <c r="I156" i="1" l="1"/>
  <c r="N156" i="1"/>
  <c r="P156" i="1"/>
  <c r="O156" i="1"/>
  <c r="M156" i="1"/>
  <c r="L156" i="1"/>
  <c r="K156" i="1"/>
  <c r="J156" i="1"/>
  <c r="J90" i="1"/>
  <c r="K90" i="1"/>
  <c r="L90" i="1"/>
  <c r="M90" i="1"/>
  <c r="N90" i="1"/>
  <c r="O90" i="1"/>
  <c r="P90" i="1"/>
  <c r="I90" i="1"/>
  <c r="I74" i="1" s="1"/>
  <c r="J85" i="1"/>
  <c r="J22" i="1" l="1"/>
  <c r="K22" i="1"/>
  <c r="L22" i="1"/>
  <c r="M22" i="1"/>
  <c r="N22" i="1"/>
  <c r="O22" i="1"/>
  <c r="P22" i="1"/>
  <c r="J16" i="1" l="1"/>
  <c r="K16" i="1"/>
  <c r="L16" i="1"/>
  <c r="M16" i="1"/>
  <c r="N16" i="1"/>
  <c r="O16" i="1"/>
  <c r="P16" i="1"/>
  <c r="I16" i="1"/>
  <c r="I4" i="1"/>
  <c r="I3" i="1" l="1"/>
  <c r="K85" i="1" l="1"/>
  <c r="L85" i="1"/>
  <c r="M85" i="1"/>
  <c r="N85" i="1"/>
  <c r="O85" i="1"/>
  <c r="P85" i="1"/>
  <c r="O440" i="1" l="1"/>
  <c r="O439" i="1" s="1"/>
  <c r="P440" i="1"/>
  <c r="P439" i="1" s="1"/>
  <c r="O415" i="1"/>
  <c r="O414" i="1" s="1"/>
  <c r="P415" i="1"/>
  <c r="P414" i="1" s="1"/>
  <c r="P341" i="1"/>
  <c r="P340" i="1" s="1"/>
  <c r="P296" i="1"/>
  <c r="O296" i="1"/>
  <c r="P289" i="1"/>
  <c r="P282" i="1"/>
  <c r="O282" i="1"/>
  <c r="P277" i="1"/>
  <c r="O277" i="1"/>
  <c r="P271" i="1"/>
  <c r="O271" i="1"/>
  <c r="P266" i="1"/>
  <c r="O266" i="1"/>
  <c r="P261" i="1"/>
  <c r="O261" i="1"/>
  <c r="P255" i="1"/>
  <c r="O255" i="1"/>
  <c r="P250" i="1"/>
  <c r="O250" i="1"/>
  <c r="P245" i="1"/>
  <c r="O245" i="1"/>
  <c r="P241" i="1"/>
  <c r="O241" i="1"/>
  <c r="P235" i="1"/>
  <c r="O235" i="1"/>
  <c r="P230" i="1"/>
  <c r="O230" i="1"/>
  <c r="P227" i="1"/>
  <c r="O227" i="1"/>
  <c r="P217" i="1"/>
  <c r="O217" i="1"/>
  <c r="O197" i="1"/>
  <c r="P79" i="1"/>
  <c r="P74" i="1" s="1"/>
  <c r="O79" i="1"/>
  <c r="O74" i="1" s="1"/>
  <c r="P27" i="1"/>
  <c r="O27" i="1"/>
  <c r="P4" i="1"/>
  <c r="O4" i="1"/>
  <c r="P3" i="1" l="1"/>
  <c r="O3" i="1"/>
  <c r="O226" i="1"/>
  <c r="P197" i="1"/>
  <c r="P226" i="1"/>
  <c r="O209" i="1"/>
  <c r="P209" i="1"/>
  <c r="J289" i="1"/>
  <c r="L289" i="1"/>
  <c r="O483" i="1" l="1"/>
  <c r="P483" i="1"/>
  <c r="L440" i="1"/>
  <c r="L439" i="1" s="1"/>
  <c r="L415" i="1"/>
  <c r="O484" i="1" l="1"/>
  <c r="K415" i="1"/>
  <c r="K440" i="1"/>
  <c r="K439" i="1" s="1"/>
  <c r="L197" i="1" l="1"/>
  <c r="L414" i="1" l="1"/>
  <c r="K414" i="1"/>
  <c r="L282" i="1"/>
  <c r="K282" i="1"/>
  <c r="L277" i="1"/>
  <c r="K277" i="1"/>
  <c r="L266" i="1"/>
  <c r="K266" i="1"/>
  <c r="L250" i="1"/>
  <c r="K250" i="1"/>
  <c r="L241" i="1"/>
  <c r="K241" i="1"/>
  <c r="L230" i="1"/>
  <c r="K230" i="1"/>
  <c r="L79" i="1"/>
  <c r="L74" i="1" s="1"/>
  <c r="K79" i="1"/>
  <c r="K74" i="1" s="1"/>
  <c r="N227" i="1" l="1"/>
  <c r="N27" i="1" l="1"/>
  <c r="K27" i="1"/>
  <c r="L27" i="1"/>
  <c r="I466" i="1" l="1"/>
  <c r="J440" i="1" l="1"/>
  <c r="J439" i="1" s="1"/>
  <c r="N440" i="1"/>
  <c r="N439" i="1" s="1"/>
  <c r="M440" i="1"/>
  <c r="M439" i="1" s="1"/>
  <c r="I422" i="1"/>
  <c r="I414" i="1" s="1"/>
  <c r="J414" i="1"/>
  <c r="J296" i="1"/>
  <c r="J282" i="1"/>
  <c r="J277" i="1"/>
  <c r="J271" i="1"/>
  <c r="J266" i="1"/>
  <c r="J261" i="1"/>
  <c r="J255" i="1"/>
  <c r="J250" i="1"/>
  <c r="J245" i="1"/>
  <c r="J241" i="1"/>
  <c r="J235" i="1"/>
  <c r="J230" i="1"/>
  <c r="J227" i="1"/>
  <c r="J217" i="1"/>
  <c r="J79" i="1"/>
  <c r="J74" i="1" s="1"/>
  <c r="J27" i="1"/>
  <c r="J4" i="1"/>
  <c r="N415" i="1"/>
  <c r="I296" i="1"/>
  <c r="I282" i="1"/>
  <c r="I277" i="1"/>
  <c r="I266" i="1"/>
  <c r="I261" i="1"/>
  <c r="I255" i="1"/>
  <c r="I250" i="1"/>
  <c r="I245" i="1"/>
  <c r="I241" i="1"/>
  <c r="I235" i="1"/>
  <c r="I230" i="1"/>
  <c r="I227" i="1"/>
  <c r="I197" i="1"/>
  <c r="J3" i="1" l="1"/>
  <c r="J197" i="1"/>
  <c r="I226" i="1"/>
  <c r="J226" i="1"/>
  <c r="J209" i="1"/>
  <c r="M261" i="1" l="1"/>
  <c r="N261" i="1"/>
  <c r="K261" i="1"/>
  <c r="L261" i="1"/>
  <c r="M245" i="1"/>
  <c r="N245" i="1"/>
  <c r="K245" i="1"/>
  <c r="L245" i="1"/>
  <c r="M27" i="1" l="1"/>
  <c r="N414" i="1"/>
  <c r="M197" i="1"/>
  <c r="N197" i="1"/>
  <c r="K197" i="1"/>
  <c r="N282" i="1" l="1"/>
  <c r="M282" i="1"/>
  <c r="N277" i="1"/>
  <c r="M277" i="1"/>
  <c r="L271" i="1"/>
  <c r="K271" i="1"/>
  <c r="N271" i="1"/>
  <c r="M271" i="1"/>
  <c r="N266" i="1"/>
  <c r="M266" i="1"/>
  <c r="L255" i="1"/>
  <c r="K255" i="1"/>
  <c r="N255" i="1"/>
  <c r="M255" i="1"/>
  <c r="N250" i="1"/>
  <c r="M250" i="1"/>
  <c r="N241" i="1"/>
  <c r="M241" i="1"/>
  <c r="J483" i="1" l="1"/>
  <c r="I450" i="1"/>
  <c r="I483" i="1" s="1"/>
  <c r="I484" i="1" l="1"/>
  <c r="M415" i="1"/>
  <c r="M414" i="1" s="1"/>
  <c r="N296" i="1" l="1"/>
  <c r="L296" i="1" l="1"/>
  <c r="K296" i="1"/>
  <c r="M296" i="1"/>
  <c r="L235" i="1"/>
  <c r="K235" i="1"/>
  <c r="N235" i="1"/>
  <c r="M235" i="1"/>
  <c r="N230" i="1"/>
  <c r="M230" i="1"/>
  <c r="L227" i="1"/>
  <c r="K227" i="1"/>
  <c r="M227" i="1"/>
  <c r="M217" i="1"/>
  <c r="N217" i="1"/>
  <c r="K217" i="1"/>
  <c r="K209" i="1" s="1"/>
  <c r="L217" i="1"/>
  <c r="L209" i="1" s="1"/>
  <c r="M79" i="1"/>
  <c r="M74" i="1" s="1"/>
  <c r="N79" i="1"/>
  <c r="N74" i="1" s="1"/>
  <c r="M4" i="1"/>
  <c r="M3" i="1" s="1"/>
  <c r="N4" i="1"/>
  <c r="N3" i="1" s="1"/>
  <c r="K4" i="1"/>
  <c r="K3" i="1" s="1"/>
  <c r="L4" i="1"/>
  <c r="L3" i="1" s="1"/>
  <c r="K226" i="1" l="1"/>
  <c r="K483" i="1" s="1"/>
  <c r="L226" i="1"/>
  <c r="N209" i="1"/>
  <c r="M226" i="1"/>
  <c r="N226" i="1"/>
  <c r="M209" i="1"/>
  <c r="L483" i="1" l="1"/>
  <c r="K484" i="1" s="1"/>
  <c r="M483" i="1"/>
  <c r="N483" i="1"/>
  <c r="M48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Linde Panis</author>
  </authors>
  <commentList>
    <comment ref="J28" authorId="0" shapeId="0" xr:uid="{B5734BF1-D07E-42C8-ACB5-1D41B1D7CA5F}">
      <text>
        <r>
          <rPr>
            <b/>
            <sz val="9"/>
            <color indexed="81"/>
            <rFont val="Tahoma"/>
            <family val="2"/>
          </rPr>
          <t>Linde Panis:</t>
        </r>
        <r>
          <rPr>
            <sz val="9"/>
            <color indexed="81"/>
            <rFont val="Tahoma"/>
            <family val="2"/>
          </rPr>
          <t xml:space="preserve">
inschrijvingsgelden teams en ledenbijdragen</t>
        </r>
      </text>
    </comment>
    <comment ref="J30" authorId="0" shapeId="0" xr:uid="{3F927A03-15D6-42C4-9594-8D426587B61C}">
      <text>
        <r>
          <rPr>
            <b/>
            <sz val="9"/>
            <color indexed="81"/>
            <rFont val="Tahoma"/>
            <family val="2"/>
          </rPr>
          <t>Linde Panis:</t>
        </r>
        <r>
          <rPr>
            <sz val="9"/>
            <color indexed="81"/>
            <rFont val="Tahoma"/>
            <family val="2"/>
          </rPr>
          <t xml:space="preserve">
Betaling SR's en leveringsplicht</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D0C0657-CF44-489E-AD31-3A0C0C4E633E}" keepAlive="1" name="Query - Begroting 2020" description="Verbinding maken met de query Begroting 2020 in de werkmap." type="5" refreshedVersion="0" background="1">
    <dbPr connection="Provider=Microsoft.Mashup.OleDb.1;Data Source=$Workbook$;Location=&quot;Begroting 2020&quot;;Extended Properties=&quot;&quot;" command="SELECT * FROM [Begroting 2020]"/>
  </connection>
  <connection id="2" xr16:uid="{C02D0FDB-B7DF-4A01-B16D-0220C1FD16C3}" keepAlive="1" name="Query - Begroting 2020 (2)" description="Verbinding maken met de query Begroting 2020 (2) in de werkmap." type="5" refreshedVersion="0" background="1">
    <dbPr connection="Provider=Microsoft.Mashup.OleDb.1;Data Source=$Workbook$;Location=&quot;Begroting 2020 (2)&quot;;Extended Properties=&quot;&quot;" command="SELECT * FROM [Begroting 2020 (2)]"/>
  </connection>
  <connection id="3" xr16:uid="{E4A204DA-501E-4FAE-B819-BD070BC2DDD2}" keepAlive="1" name="Query - Begroting 2020 (3)" description="Verbinding maken met de query Begroting 2020 (3) in de werkmap." type="5" refreshedVersion="0" background="1">
    <dbPr connection="Provider=Microsoft.Mashup.OleDb.1;Data Source=$Workbook$;Location=&quot;Begroting 2020 (3)&quot;;Extended Properties=&quot;&quot;" command="SELECT * FROM [Begroting 2020 (3)]"/>
  </connection>
  <connection id="4" xr16:uid="{B047D3EA-C8F2-453C-815D-DCECE24031A1}" keepAlive="1" name="Query - Begroting 2020 (4)" description="Verbinding maken met de query Begroting 2020 (4) in de werkmap." type="5" refreshedVersion="0" background="1">
    <dbPr connection="Provider=Microsoft.Mashup.OleDb.1;Data Source=$Workbook$;Location=&quot;Begroting 2020 (4)&quot;;Extended Properties=&quot;&quot;" command="SELECT * FROM [Begroting 2020 (4)]"/>
  </connection>
  <connection id="5" xr16:uid="{35B8C50D-F99E-4DA9-8AF7-EE0610C59F6F}" keepAlive="1" name="Query - Begroting 2020 (5)" description="Verbinding maken met de query Begroting 2020 (5) in de werkmap." type="5" refreshedVersion="0" background="1">
    <dbPr connection="Provider=Microsoft.Mashup.OleDb.1;Data Source=$Workbook$;Location=&quot;Begroting 2020 (5)&quot;;Extended Properties=&quot;&quot;" command="SELECT * FROM [Begroting 2020 (5)]"/>
  </connection>
  <connection id="6" xr16:uid="{8743B1EC-F636-47BF-96F1-ACC74EC5B9AE}" keepAlive="1" name="Query - Begroting 2020 (6)" description="Verbinding maken met de query Begroting 2020 (6) in de werkmap." type="5" refreshedVersion="0" background="1">
    <dbPr connection="Provider=Microsoft.Mashup.OleDb.1;Data Source=$Workbook$;Location=&quot;Begroting 2020 (6)&quot;;Extended Properties=&quot;&quot;" command="SELECT * FROM [Begroting 2020 (6)]"/>
  </connection>
  <connection id="7" xr16:uid="{8F81E190-44E7-49A6-A5CF-26F37A2D57B9}" keepAlive="1" name="Query - Begroting 2020 (7)" description="Verbinding maken met de query Begroting 2020 (7) in de werkmap." type="5" refreshedVersion="0" background="1">
    <dbPr connection="Provider=Microsoft.Mashup.OleDb.1;Data Source=$Workbook$;Location=&quot;Begroting 2020 (7)&quot;;Extended Properties=&quot;&quot;" command="SELECT * FROM [Begroting 2020 (7)]"/>
  </connection>
  <connection id="8" xr16:uid="{C82EAE83-1B7E-4A3A-800C-26876D9171A8}" keepAlive="1" name="Query - InputExact (2)" description="Verbinding maken met de query InputExact (2) in de werkmap." type="5" refreshedVersion="6" background="1" saveData="1">
    <dbPr connection="Provider=Microsoft.Mashup.OleDb.1;Data Source=$Workbook$;Location=&quot;InputExact (2)&quot;;Extended Properties=&quot;&quot;" command="SELECT * FROM [InputExact (2)]"/>
  </connection>
  <connection id="9" xr16:uid="{C82EAE83-1B7E-4A3A-800C-26876D9171A8}" keepAlive="1" name="Query - InputExact (3)" description="Verbinding maken met de query InputExact (3) in de werkmap." type="5" refreshedVersion="6" background="1" saveData="1">
    <dbPr connection="Provider=Microsoft.Mashup.OleDb.1;Data Source=$Workbook$;Location=&quot;InputExact (3)&quot;;Extended Properties=&quot;&quot;" command="SELECT * FROM [InputExact (3)]"/>
  </connection>
  <connection id="10" xr16:uid="{C82EAE83-1B7E-4A3A-800C-26876D9171A8}" keepAlive="1" name="Query - InputExact (4)" description="Verbinding maken met de query InputExact (4) in de werkmap." type="5" refreshedVersion="6" background="1" saveData="1">
    <dbPr connection="Provider=Microsoft.Mashup.OleDb.1;Data Source=$Workbook$;Location=&quot;InputExact (4)&quot;;Extended Properties=&quot;&quot;" command="SELECT * FROM [InputExact (4)]"/>
  </connection>
  <connection id="11" xr16:uid="{C82EAE83-1B7E-4A3A-800C-26876D9171A8}" keepAlive="1" name="Query - InputExact (5)" description="Verbinding maken met de query InputExact (5) in de werkmap." type="5" refreshedVersion="8" background="1" saveData="1">
    <dbPr connection="Provider=Microsoft.Mashup.OleDb.1;Data Source=$Workbook$;Location=&quot;InputExact (5)&quot;;Extended Properties=&quot;&quot;" command="SELECT * FROM [InputExact (5)]"/>
  </connection>
  <connection id="12" xr16:uid="{C82EAE83-1B7E-4A3A-800C-26876D9171A8}" keepAlive="1" name="Query - InputExact (6)" description="Verbinding maken met de query InputExact (6) in de werkmap." type="5" refreshedVersion="8" background="1" saveData="1">
    <dbPr connection="Provider=Microsoft.Mashup.OleDb.1;Data Source=$Workbook$;Location=&quot;InputExact (6)&quot;;Extended Properties=&quot;&quot;" command="SELECT * FROM [InputExact (6)]"/>
  </connection>
  <connection id="13" xr16:uid="{C82EAE83-1B7E-4A3A-800C-26876D9171A8}" keepAlive="1" name="Query - InputExact (7)" description="Verbinding maken met de query InputExact (7) in de werkmap." type="5" refreshedVersion="8" background="1" saveData="1">
    <dbPr connection="Provider=Microsoft.Mashup.OleDb.1;Data Source=$Workbook$;Location=&quot;InputExact (7)&quot;;Extended Properties=&quot;&quot;" command="SELECT * FROM [InputExact (7)]"/>
  </connection>
  <connection id="14" xr16:uid="{0E797A44-9E64-4A62-8BE7-E5D55957624D}" keepAlive="1" name="Query - Klasses" description="Verbinding maken met de query Klasses in de werkmap." type="5" refreshedVersion="0" background="1">
    <dbPr connection="Provider=Microsoft.Mashup.OleDb.1;Data Source=$Workbook$;Location=Klasses;Extended Properties=&quot;&quot;" command="SELECT * FROM [Klasses]"/>
  </connection>
  <connection id="15" xr16:uid="{CA70D4C3-E161-4775-BC12-577127DF2AD5}" keepAlive="1" name="Query - Klasses (2)" description="Verbinding maken met de query Klasses (2) in de werkmap." type="5" refreshedVersion="0" background="1">
    <dbPr connection="Provider=Microsoft.Mashup.OleDb.1;Data Source=$Workbook$;Location=&quot;Klasses (2)&quot;;Extended Properties=&quot;&quot;" command="SELECT * FROM [Klasses (2)]"/>
  </connection>
  <connection id="16" xr16:uid="{F6B73A00-89D7-4FA2-A972-60A9753A8688}" keepAlive="1" name="Query - Klasses (3)" description="Verbinding maken met de query Klasses (3) in de werkmap." type="5" refreshedVersion="0" background="1">
    <dbPr connection="Provider=Microsoft.Mashup.OleDb.1;Data Source=$Workbook$;Location=&quot;Klasses (3)&quot;;Extended Properties=&quot;&quot;" command="SELECT * FROM [Klasses (3)]"/>
  </connection>
  <connection id="17" xr16:uid="{317EEDDE-3A38-49D1-A690-8A7A64BB0AA8}" keepAlive="1" name="Query - Klasses (4)" description="Verbinding maken met de query Klasses (4) in de werkmap." type="5" refreshedVersion="0" background="1">
    <dbPr connection="Provider=Microsoft.Mashup.OleDb.1;Data Source=$Workbook$;Location=&quot;Klasses (4)&quot;;Extended Properties=&quot;&quot;" command="SELECT * FROM [Klasses (4)]"/>
  </connection>
  <connection id="18" xr16:uid="{7C917D4C-4C6C-4234-9D7F-AB3A30D44B9E}" keepAlive="1" name="Query - Klasses (5)" description="Verbinding maken met de query Klasses (5) in de werkmap." type="5" refreshedVersion="0" background="1">
    <dbPr connection="Provider=Microsoft.Mashup.OleDb.1;Data Source=$Workbook$;Location=&quot;Klasses (5)&quot;;Extended Properties=&quot;&quot;" command="SELECT * FROM [Klasses (5)]"/>
  </connection>
  <connection id="19" xr16:uid="{B94377BB-84AF-4AE0-874D-7076F52622BF}" keepAlive="1" name="Query - Klasses (6)" description="Verbinding maken met de query Klasses (6) in de werkmap." type="5" refreshedVersion="0" background="1">
    <dbPr connection="Provider=Microsoft.Mashup.OleDb.1;Data Source=$Workbook$;Location=&quot;Klasses (6)&quot;;Extended Properties=&quot;&quot;" command="SELECT * FROM [Klasses (6)]"/>
  </connection>
  <connection id="20" xr16:uid="{59A74F4A-3DF5-4358-882F-DEBF8C8BCA74}" keepAlive="1" name="Query - Klasses (7)" description="Verbinding maken met de query Klasses (7) in de werkmap." type="5" refreshedVersion="0" background="1">
    <dbPr connection="Provider=Microsoft.Mashup.OleDb.1;Data Source=$Workbook$;Location=&quot;Klasses (7)&quot;;Extended Properties=&quot;&quot;" command="SELECT * FROM [Klasses (7)]"/>
  </connection>
</connections>
</file>

<file path=xl/sharedStrings.xml><?xml version="1.0" encoding="utf-8"?>
<sst xmlns="http://schemas.openxmlformats.org/spreadsheetml/2006/main" count="1939" uniqueCount="583">
  <si>
    <t>Vlaamse Handbalvereniging</t>
  </si>
  <si>
    <t>Timing</t>
  </si>
  <si>
    <t>Begroting 2021</t>
  </si>
  <si>
    <t>Begroting 2022</t>
  </si>
  <si>
    <t>Begroting 2023</t>
  </si>
  <si>
    <t>Begroting 2024</t>
  </si>
  <si>
    <t>SD</t>
  </si>
  <si>
    <t>OD</t>
  </si>
  <si>
    <t>Actie</t>
  </si>
  <si>
    <t>Omschrijving</t>
  </si>
  <si>
    <t>kosten</t>
  </si>
  <si>
    <t>opbrengsten</t>
  </si>
  <si>
    <t>De competitie-organisatie en competitiestructuur worden geoptimaliseerd door enerzijds in te zetten op digitalisering en anderzijds rekening te houden met ecologische, promotionele en sporttechnische overwegingen</t>
  </si>
  <si>
    <t>OD01</t>
  </si>
  <si>
    <t>Tegen 2023 verloopt de administratie door de clubs rond competitie volledig via het platform en niet meer door mailing tussen betrokkenen</t>
  </si>
  <si>
    <t>A01</t>
  </si>
  <si>
    <t>Inschrijven van ploegen verloopt volledig digitaal, via platform.</t>
  </si>
  <si>
    <t>/</t>
  </si>
  <si>
    <t>A02</t>
  </si>
  <si>
    <t>Logboek van wedstrijdwijzigingen wordt digitaal bijgehouden, via platform</t>
  </si>
  <si>
    <t>A03</t>
  </si>
  <si>
    <t>Wedstrijdwijziging komt tot stand in platform na goedkeuring competitieleider en na overeenkomst door clubs. Uiteindelijk willen we komen tot een systeem waarbij de aanvraag en goedkeuring volledig digitaal gebeurt, via platform.</t>
  </si>
  <si>
    <t>OD02</t>
  </si>
  <si>
    <t>Tegen 2024 gebeurt de controle van het wedstrijdblad automatisch</t>
  </si>
  <si>
    <t>Uitwerken van de exacte nood</t>
  </si>
  <si>
    <t>Overleg en akkoord VHV-KBHB-LFH voor het project</t>
  </si>
  <si>
    <t xml:space="preserve">Keuze IT partner </t>
  </si>
  <si>
    <t>A04</t>
  </si>
  <si>
    <t>Ontwikkeling door de IT-partner en testen van de nieuwe functionaliteit door VHV</t>
  </si>
  <si>
    <t>1,2,3,4,5,6,7</t>
  </si>
  <si>
    <t>A05</t>
  </si>
  <si>
    <t xml:space="preserve">Opnemen in de productie release </t>
  </si>
  <si>
    <t>A06</t>
  </si>
  <si>
    <t>Opleiding en begeleiding naast het veld</t>
  </si>
  <si>
    <t>9,10,11,12</t>
  </si>
  <si>
    <t>1,2,3,4,5</t>
  </si>
  <si>
    <t>A07</t>
  </si>
  <si>
    <t>Digitaal wedstrijdblad in werking</t>
  </si>
  <si>
    <t>OD03</t>
  </si>
  <si>
    <t>In 2021 worden de jeugdcompetities geëvalueerd en worden, indien dit nodig geacht wordt, aanpassingen doorgevoerd</t>
  </si>
  <si>
    <t>Evaluatie van de competitiestructuur en speelwijze binnen de jongenscompetitie samen met de betrokken partijen</t>
  </si>
  <si>
    <t>Evaluatie van de recente hervorming van competitiestructuur en speelwijze bij de meisjes</t>
  </si>
  <si>
    <t>Opstellen van een voorstel tot competitiehervorming indien dit nodig geacht wordt</t>
  </si>
  <si>
    <t>Na beslissing van de bevoegde instanties, worden de eventuele wijzigingen geïmplementeerd in de reglementen</t>
  </si>
  <si>
    <t>OD04</t>
  </si>
  <si>
    <t>In 2023 worden de pas hervormde seniorencompetities geëvalueerd en worden, indien dit nodig geacht wordt, aanpassingen doorgevoerd</t>
  </si>
  <si>
    <t>Hervorming van de ligareeksen bij de heren</t>
  </si>
  <si>
    <t xml:space="preserve">Evaluatie van de seniorencompetities </t>
  </si>
  <si>
    <t>1,2,3,4</t>
  </si>
  <si>
    <t>OD05</t>
  </si>
  <si>
    <t>De competities verlopen elk seizoen zoals de vooropgestelde reglementen aangeven</t>
  </si>
  <si>
    <t>Het huidige competitieseizoen verloopt volgens de opgestelde reglementen en rekening houdende met coronamaatregelen</t>
  </si>
  <si>
    <t>Ꚙ</t>
  </si>
  <si>
    <t>OD06</t>
  </si>
  <si>
    <t>Het aantal scheidsrechters en waarnemers verhoogt met 10% tegen eind 2024, waarbij ook het aantal vrouwelijke scheidrechters met 10% verhoogt, zodat de competitie van voldoende beschikbare scheidsrechters kan voorzien worden</t>
  </si>
  <si>
    <t>Scheidsrechters worden ingezet om de competitie-wedstrijden te leiden waarbij clubs gestimuleerd worden om scheidsrechters te leveren</t>
  </si>
  <si>
    <t>Inzetten op de opleiding van jeugdscheidsrechters: minstens 2 cursussen jeugdscheidsrechter per jaar per regio. Bij overbezetting, organisatie van extra cursus</t>
  </si>
  <si>
    <t>Begeleiders van jeugdscheidsrechters ondersteunen (cfr JSF)</t>
  </si>
  <si>
    <t xml:space="preserve">Begeleiding van jongere scheidsrechters op de lagere niveaus voorzien door andere inzet waarnemers </t>
  </si>
  <si>
    <t xml:space="preserve">Inzetten op stimuleren van de clubs/kandidaat-scheidsrech-ters naar doorstroming vanuit jeugdscheidsrechter via JSF </t>
  </si>
  <si>
    <t>Deelname aan de week van de official</t>
  </si>
  <si>
    <t>Campagne  opzetten i.k.v. verhogen van het aantal scheidsrechters met aandacht voor vrouwelijke scheidsrechters</t>
  </si>
  <si>
    <t>A08</t>
  </si>
  <si>
    <t xml:space="preserve">Ontwerpen van een digitale tool om informatie van en voor clubs en geïnteresseerde potentiële officials te bundelen  </t>
  </si>
  <si>
    <t>De VHV streeft samen met de clubs naar een maximum behoud van de huidige leden en instroom van nieuwe leden door een actief laagdrempelig beleid op vlak van recreatief handbal, promotie, diversiteit en communicatie te voeren.</t>
  </si>
  <si>
    <t>De VHV streeft ernaar het aantal clubs dat fithandbal aanbiedt minstens te behouden</t>
  </si>
  <si>
    <t>Organisatie van min. 1 grote fithandbaldag en fithandbalbeachtornooi</t>
  </si>
  <si>
    <t>?</t>
  </si>
  <si>
    <t>Begeleiden van startende fithandbalclubs</t>
  </si>
  <si>
    <t>Promotie van fithandbal</t>
  </si>
  <si>
    <t>De VHV promoot handbal door jaarlijks in te zetten op de organisatie van/participatie aan min. 10 evenementen</t>
  </si>
  <si>
    <t>Organisatie van eigen evenementen : kidsday, G-handbal, fithandbaldag…</t>
  </si>
  <si>
    <t>6,8,11</t>
  </si>
  <si>
    <t>Participatie aan evenementen ism externe organisatoren (Sport Vlaanderen, Moeve…)</t>
  </si>
  <si>
    <t xml:space="preserve">Tijdens de beleidsperiode zijn er 5 satellietclubs actief. </t>
  </si>
  <si>
    <t xml:space="preserve">Zoeken naar opportuniteiten om nieuwe jeugdkernen te starten </t>
  </si>
  <si>
    <t xml:space="preserve">Opstarten van initiatiereeks voor kinderen </t>
  </si>
  <si>
    <t xml:space="preserve">Recreatiesportcoördinator begeleidt de jeugdkernen/satellietclubs  </t>
  </si>
  <si>
    <t xml:space="preserve">Clubbezoek ifv opstartende satellietclubs </t>
  </si>
  <si>
    <t>De VHV drijft tegen eind 2024 het gebruik van traditionele en sociale media in het kader van promotie met 20% op en verhoogt zo het handbalgemeenschapsgevoel</t>
  </si>
  <si>
    <t xml:space="preserve">Actief artikels plaatsen op de diverse sociale media   </t>
  </si>
  <si>
    <t>Clubs sensibiliseren om actief artikels in te sturen naar traditionele media en VHV-media (via bv. infomoment...)</t>
  </si>
  <si>
    <t xml:space="preserve">Integratie van speelhandbal.be in huidige website </t>
  </si>
  <si>
    <t>Persoverzicht maandelijks ter beschikking stellen aan de clubs die dit geïndividualiseerd kunnen hanteren in hun eigen persmap</t>
  </si>
  <si>
    <t>De VHV werkt tegen eind 2022 een G-handbalbeleid uit waarbij G-handbalwedstrijdvormen, vorming van begeleiders en inclusie van G-sporters basiscomponenten zijn</t>
  </si>
  <si>
    <t xml:space="preserve">Promotie van G-handbal naar buitenwereld  </t>
  </si>
  <si>
    <t>Reglementering inclusie van G-handballers in reguliere competitie</t>
  </si>
  <si>
    <t>Registratie G-handballeden in platform</t>
  </si>
  <si>
    <t>Aanbieden van vorming voor trainers en begeleiders</t>
  </si>
  <si>
    <t>5, 10</t>
  </si>
  <si>
    <t>Organisatie G-handbaltornooi gekoppeld aan ander evenement</t>
  </si>
  <si>
    <t>De VHV voert een sensibiliseringsactie om de communicatie van de clubs rond kansengroepen te verbeteren</t>
  </si>
  <si>
    <t>Actie ondernemen om clubs aan te zetten te communiceren rond hun activiteiten en tegemoetkomingen naar kansengroepen</t>
  </si>
  <si>
    <t>Het JSF ondersteunt projecten van clubs rond kansengroepen</t>
  </si>
  <si>
    <t>Clubs aanzetten contact op te nemen met de gemeentelijke diensten mbt lidgelden kansarmen</t>
  </si>
  <si>
    <t xml:space="preserve">Good practices uitwisselen via promotieworkshop en/of ronde tafelsessies
</t>
  </si>
  <si>
    <t>OD07</t>
  </si>
  <si>
    <t xml:space="preserve">75% van de jeugdclubs organiseert/neemt deel jaarlijks aan minstens 1 jeugdtornooi voor meisjes </t>
  </si>
  <si>
    <t>Overlegvergaderingen clubs ivm meisjeshandbal</t>
  </si>
  <si>
    <t>VHV promotietornooien voor meisjes blijven organiseren</t>
  </si>
  <si>
    <t>Miniladiestornooitjes opwaarderen waarbij de samenwerking tussen clubs bevorderd wordt via het tornooireglement</t>
  </si>
  <si>
    <t>Het JSF blijft incentives geven voor meisjesploegen via het JSF-reglement</t>
  </si>
  <si>
    <t>De VHV streeft ernaar om de prioritaire knelpunten die de clubs ervaren in hun groeipotentieel aan te pakken en de clubs te ondersteunen  in hun ontwikkeling</t>
  </si>
  <si>
    <t>De VHV kan in 2021 de knelpunten die clubs ervaren in hun ontwikkeling en groei benoemen</t>
  </si>
  <si>
    <t>Onderzoek naar de knelpunten die clubs ervaren</t>
  </si>
  <si>
    <t>5,6,7</t>
  </si>
  <si>
    <t>De VHV organiseert een workshop waarbij we clubs de kans geven hun eigen werking te evalueren</t>
  </si>
  <si>
    <t>Document met bijhorende actiepunten opstellen</t>
  </si>
  <si>
    <t>9,10,11</t>
  </si>
  <si>
    <t>75% van de clubs heeft de werking en missie zichtbaar op de website eind 2024</t>
  </si>
  <si>
    <t xml:space="preserve">Clubs helpen een beeld te  vormen van een open, gezonde, transparante en goed gestructureerde werking </t>
  </si>
  <si>
    <t>1,2,3</t>
  </si>
  <si>
    <t xml:space="preserve">De VHV stelt functiebeschrijvingen ter beschikking </t>
  </si>
  <si>
    <t xml:space="preserve">Kennisuitwisseling bewerkstelligen tussen de clubs en de federatie </t>
  </si>
  <si>
    <t xml:space="preserve">Het  JSF stimuleert open, transparante communicatie rond de clubwerking </t>
  </si>
  <si>
    <t xml:space="preserve">Clubs helpen te communiceren over hun werking </t>
  </si>
  <si>
    <t>De clubbezoeken opwaarderen en individualiseren op basis van de noden van de club waarbij 80% van de clubs min. 1 keer bezocht wordt tijdens de beleidsperiode</t>
  </si>
  <si>
    <t xml:space="preserve">De externe en interne communicatie rond de clubbezoeken duidelijker en aantrekkelijker maken </t>
  </si>
  <si>
    <t xml:space="preserve">De template voor clubbezoeken verder uitbreiden met bijkomende thema’s (financiële begeleiding, digitalisering, communicatie…) </t>
  </si>
  <si>
    <t>2,3,4</t>
  </si>
  <si>
    <t>Op basis van deze template vooraf samen met de clubs de thema’s van het nakende clubbezoek bepalen zodat het clubbezoek gerichter, individueler en efficiënter kan verlopen</t>
  </si>
  <si>
    <t>Jaarlijks minimaal 10 clubs bereiken met een clubbezoek (ev. digitaal)</t>
  </si>
  <si>
    <t>De VHV verhoogt de kennisuitwisseling tussen de clubs onderling en de federatie door minimaal 2  themagebonden “ronde tafels” te houden per jaar</t>
  </si>
  <si>
    <t>Min. 2 keer per jaar een (digitale) ronde tafel houden met good practices en brainstorm waarbij gefocust wordt op thema’s zoals promotiebeleid, ethisch beleid, vrijwilligers, sporttechnisch beleid, goed bestuur…</t>
  </si>
  <si>
    <t>Jaarlijkse promotieworkshop behouden (juni)</t>
  </si>
  <si>
    <t>Tijdens de beleidsperiode ondersteunt de VHV de clubs in werving en drempelverlagende methodes voor vorming en opvolging van nieuwe trainers en vrijwilligers</t>
  </si>
  <si>
    <t>Project vorming nieuwe clubtrainers stimuleren en ondersteunen via het JSF</t>
  </si>
  <si>
    <t>Ouderbetrokkenheid binnen de club stimuleren via het JSF</t>
  </si>
  <si>
    <t>Onderzoeken hoe het vrijwilligersbeleid van de clubs best ondersteund kan worden</t>
  </si>
  <si>
    <t xml:space="preserve">Ondersteunen en begeleiden van de vrijwilligerscoördinatoren door kennisuitwisseling en extra tools
</t>
  </si>
  <si>
    <t>De VHV ontwikkelingslijn wordt geüpdatet naar nieuwe recente inzichten en de KBHB selectielijn en via bijscholing en minimaal 2 digitale communicatietools naar de trainers gebracht.</t>
  </si>
  <si>
    <t>Update van de VHV ontwikkelingslijn</t>
  </si>
  <si>
    <t>7,9,10,11</t>
  </si>
  <si>
    <t xml:space="preserve">Bijscholing organiseren voor trainers en sporttechnische coördinatoren </t>
  </si>
  <si>
    <t>Ontwikkeling van 2 digitale communicatietools</t>
  </si>
  <si>
    <t xml:space="preserve">De formules van kaderopleiding worden herbekeken en gemoderniseerd om ze laagdrempeliger te maken </t>
  </si>
  <si>
    <t xml:space="preserve">Tegen 2024 is de huidige trainerscursusorganisatievorm geanalyseerd en geëvalueerd en worden op basis van deze evaluatie min. 3 nieuwe organisatievormen geïntroduceerd </t>
  </si>
  <si>
    <t>Analyse van de huidige organisatievormen van de trainerscursussen</t>
  </si>
  <si>
    <t>10,11,12</t>
  </si>
  <si>
    <t xml:space="preserve">Visietekst verkorte traject specifieke gedeeltes (ex-)topsporters wordt uitgeschreven </t>
  </si>
  <si>
    <t xml:space="preserve">Organisatie van een verkort traject specifiek gedeelte (ex)-topsporters </t>
  </si>
  <si>
    <t xml:space="preserve">Cursusinhoud en  organisatie Trainer A wordt uitgewerkt en gefinaliseerd op basis van de visietekst en met aandacht voor digitalisering </t>
  </si>
  <si>
    <t>1,2,3,4,5,6,7,8,9</t>
  </si>
  <si>
    <t>Samenwerking met LFH, FFHB en EHF in het vastleggen van docenten voor de Trainer A en eventuele andere cursussen</t>
  </si>
  <si>
    <t>3,4,5,6,7,8</t>
  </si>
  <si>
    <t>Digitalisering van een deel van de cursus (organisatie en  inhoud) Instructeur B op basis van de analyse</t>
  </si>
  <si>
    <t>1,2,3,4,5,6</t>
  </si>
  <si>
    <t xml:space="preserve">Introductie van de pedagogisch-didactische module (Initiator) van VTS in het aanbod naast de aspirant-initiator </t>
  </si>
  <si>
    <t xml:space="preserve">Digitalisering van een deel van de Initiatorcursus (organisatie en inhoud) op basis van de analyse </t>
  </si>
  <si>
    <t>A09</t>
  </si>
  <si>
    <t>Digitalisering van een deel van de Trainer B cursus (organisatie en inhoud ) op basis van de analyse</t>
  </si>
  <si>
    <t>A10</t>
  </si>
  <si>
    <t>Ontwerpen van een digitale tool via de website om informatie van en voor clubs, geïnteresseerde trainers en docenten te bundelen (analoog aan SR's)</t>
  </si>
  <si>
    <t>A11</t>
  </si>
  <si>
    <t xml:space="preserve">Uittesten en organisatie van cursus aspirant-initiator en eventueel van een deel van de Initiator in kampvorm </t>
  </si>
  <si>
    <t>A12</t>
  </si>
  <si>
    <t>Coachesplatform ontwikkelen</t>
  </si>
  <si>
    <t>Het schema waarop de cursussen worden gegeven, wordt gedurende de beleidsperiode gevolgd</t>
  </si>
  <si>
    <t>Aspirant-initiator: minimum 1/regio/jaar = 3/jaar</t>
  </si>
  <si>
    <t>Initiator: 2/jaar</t>
  </si>
  <si>
    <t>Instructeur B: 1/2jaar</t>
  </si>
  <si>
    <t>3,4,5,6,9,10,11,12</t>
  </si>
  <si>
    <t>Trainer B: 1/3 jaar</t>
  </si>
  <si>
    <t>Trainer A: 1/5 jaar</t>
  </si>
  <si>
    <t>De DSKO's bepalen en voeren het sportkaderopleidingsbeleid uit ism VTS en de Denkcel</t>
  </si>
  <si>
    <t>Gedurende de beleidsperiode wordt er een bijscholingsplanning gevolgd, waarbij jaarlijks aanbod is voor elk trainersniveau, voor bestuurders en medewerkers, leerkrachten en studenten LO en met integratie van de nieuwe (digitale) media</t>
  </si>
  <si>
    <t>Jaarlijks worden minimum 25 bijscholingen initiator-niveau (inclusief interne clubbijscholingen) georganiseerd</t>
  </si>
  <si>
    <t>Jaarlijks worden minimum 2 bijscholingen instructeur/trainer B niveau georganiseerd</t>
  </si>
  <si>
    <t>Jaarlijks worden minimum 1 bijscholing trainer A niveau georganiseerd (ev. i.s.m. KBHB)</t>
  </si>
  <si>
    <t>Jaarlijks worden minimum 2 administratieve bijscholingen georganiseerd voor bestuurders en medewerkers</t>
  </si>
  <si>
    <t>Min. 2 keer per jaar een (digitale) ronde tafel houden met good practices en brainstorm (idem SD030D4)</t>
  </si>
  <si>
    <t>1,3,12</t>
  </si>
  <si>
    <t>Jaarlijks wordt er een opleiding voor nieuwe club-API's (m.i.v. open bijscholing vlaggensysteem voor iedereen) en een vervolgopleiding voor bestaande club-API's georganiseerd (idem SD05OD06)</t>
  </si>
  <si>
    <t>2,4,10</t>
  </si>
  <si>
    <t>Jaarlijks een bijscholing rond letselpreventie (Get Fit 2 Sport), gezond-sportenbeleid op clubniveau, … organiseren (Idem SD05OD02)</t>
  </si>
  <si>
    <t>Jaarlijks wordt een opleiding verzorgd voor leerkrachten en studenten LO</t>
  </si>
  <si>
    <t>Cursusinhoud van het dynamo-project wordt verspreid via communicatiekanalen van Handbal Vlaanderen</t>
  </si>
  <si>
    <t>De scheidsrechteropleiding wordt tegen eind 2021 inhoudelijk en organisatorisch geëvalueerd en aangepast om de kwaliteit en de laagdrempeligheid ervan te verhogen</t>
  </si>
  <si>
    <t xml:space="preserve">Evaluatie van de SR-opleiding op alle niveaus </t>
  </si>
  <si>
    <t>Opleiding en bijscholing van de SR’s onderbrengen binnen de kaderopleiding van de federatie</t>
  </si>
  <si>
    <t xml:space="preserve">Inhoud van de opleiding en bijscholing van de SR’s wordt aangepast </t>
  </si>
  <si>
    <t xml:space="preserve">Organisatie van de scheidsrechtercursussen/bijscholingen </t>
  </si>
  <si>
    <t>1,6,9</t>
  </si>
  <si>
    <t>Fysieke begeleiding  en testing van de SR's</t>
  </si>
  <si>
    <t xml:space="preserve">Talentdetectie en -ontwikkeling van jonge scheidsrechters voorzien </t>
  </si>
  <si>
    <t>De opleiding tafelofficial wordt inhoudelijk en organisatorisch geëvalueerd en aangepast om de kwaliteit en de laagdrempeligheid ervan te verhogen</t>
  </si>
  <si>
    <t xml:space="preserve">Evaluatie van de tafelofficialopleiding </t>
  </si>
  <si>
    <t xml:space="preserve">Hervorming van de tafelofficialopleiding </t>
  </si>
  <si>
    <t>De VHV wil een gezonde, veilige en ethisch verantwoorde sportomgeving creëren voor al onze doelgroepen</t>
  </si>
  <si>
    <t>De GES-cel houdt de betrokkenheid hoog met de leden van de VHV</t>
  </si>
  <si>
    <t>De GES-cel vergadert minimaal 3 keer per jaar</t>
  </si>
  <si>
    <t>2,5,10</t>
  </si>
  <si>
    <t>Definiëring van de doelgroepen voor enerzijds het ethische beleid en anderzijds het gezond sporten beleid</t>
  </si>
  <si>
    <t>Aparte pagina op de website rond gezond en ethisch sporten zodat de info sneller te vinden en meer gebundeld is</t>
  </si>
  <si>
    <t xml:space="preserve">De VHV biedt tegen eind 2023 expliciete letselpreventieprogramma’s aan en controleert en past indien nodig de VHV-ontwikkelingslijn aan </t>
  </si>
  <si>
    <t>Trainers informeren over het bestaan van de GSV tool rond belastbaarheid jongeren (lancering voorzien in het najaar van 2020)</t>
  </si>
  <si>
    <t>De VHV ontwikkelingslijn controleren a.h.v. de GSV tool en indien nodig aanpassen</t>
  </si>
  <si>
    <t>Leden informeren over primaire letselpreventieve programma’s en campagnes lanceren</t>
  </si>
  <si>
    <t>Bijscholing rond letselpreventie (Get Fit 2 Sport), gezond-sportenbeleid op clubniveau, … organiseren (idem SD04OD03)</t>
  </si>
  <si>
    <t xml:space="preserve">Bijscholing podologie </t>
  </si>
  <si>
    <t>Letselpreventieprogramma’s integreren in selectiewerking</t>
  </si>
  <si>
    <t>Letselpreventieprogramma’s integreren in scheidsrechteropleiding</t>
  </si>
  <si>
    <t>De VHV voert tegen eind 2024 een nieuw beleid rond sportmedische keuring toegespitst op de diverse doelgroepen</t>
  </si>
  <si>
    <t>Leden informeren van bestaan van de vragenlijst op www.sportkeuring.be</t>
  </si>
  <si>
    <t>In onderling overleg met SKA de vragenlijst en het onderzoeksprotocol handbalspecifiek maken</t>
  </si>
  <si>
    <t>VASO-platform integreren</t>
  </si>
  <si>
    <t xml:space="preserve">Invoeren van een sportmedisch geschiktheidsonderzoek voor alle of een deel van de leden (diverse doelgroepen, competitieve leden, vanaf bepaalde leeftijd,selectie ...). </t>
  </si>
  <si>
    <t>Reglementering VHV aanpassen</t>
  </si>
  <si>
    <t xml:space="preserve">De VHV voorziet tegen eind 2022 basisinfo m.b.t. het antidopingbeleid die gedeeld kan worden door trainers en clubs. </t>
  </si>
  <si>
    <t>Antidopingbeleid integreren in de VTS cursusstructuur</t>
  </si>
  <si>
    <t>Basistekst en/of PPT voorzien die clubs kunnen gebruiken bij bv. meeting begin seizoen</t>
  </si>
  <si>
    <t>Up to date houden van de webpagina</t>
  </si>
  <si>
    <t>Herhalen en update antidopingbeleid in bijscholingen bv promotieworkshop, voor SAV…</t>
  </si>
  <si>
    <t>De VHV werkt in 2021 een beleidsmatig protocol uit voor een nieuwe golf van Covid 19 of nieuwe pandemie</t>
  </si>
  <si>
    <t>Protocol uitwerken tijdens (updating) of direct na COVID19 ter voorkoming van een nieuwe golf</t>
  </si>
  <si>
    <t>Protocol bijsturen op lange termijn ter preventie van andere pathogenen of virussen.</t>
  </si>
  <si>
    <t>Tijdens de beleidsperiode wordt de rol van de API structureel geïntegreerd in de organisatie en wordt deze rol constant onder de aandacht gehouden</t>
  </si>
  <si>
    <t>De RvB legt het profiel en de bevoegdheden van de federatie-API vast in de reglementering</t>
  </si>
  <si>
    <t>Het  kunnen melden van grensoverschrijdend gedrag wordt blijvend onder de aandacht gehouden, gebruik makend van diverse kanalen, zoals sociale media, website, VASO 2.0 platform, clubs….</t>
  </si>
  <si>
    <t>Bestaande gedragscodes evalueren en sjablonen uitbreiden voor alle doelgroepen en clubs. Bij aanvang van elk seizoen worden zij onder de aandacht gebracht.</t>
  </si>
  <si>
    <t>Organisatie van club-API (vervolg)opleidingen (idem SD04OD03) m.i.v. bijscholing voor iedereen 'vlaggensysteem'</t>
  </si>
  <si>
    <t>Ethisch gedrag van trainers wordt geïntegreerd in elke VTS cursus (a.h.v. gedragscode…)</t>
  </si>
  <si>
    <t>Workshop good practices m.b.t. clubbeleid rond grensoverschrijdend gedrag en de werking van club-API’s.</t>
  </si>
  <si>
    <t>Tijdens de promotieworkshop wordt voor de aanwezige clubbestuurders en clubmedewerkers een update gegeven over het API-beleid en/of het federatiebeleid rond gezond en ethisch sporten.</t>
  </si>
  <si>
    <t xml:space="preserve">Website up to date houden met artikels en tools rond het ethisch beleid </t>
  </si>
  <si>
    <t>De federatie-API maakt een totaalanalyse van de cases (per thema)</t>
  </si>
  <si>
    <t>De Fairplaycampagne wordt digitaal opnieuw onder de aandacht gebracht</t>
  </si>
  <si>
    <t>Een nieuwe ethische campagne wordt uitgewerkt op basis van de totaalanalyse</t>
  </si>
  <si>
    <t xml:space="preserve">De VHV streeft naar een transparant beleid rond communicatie en marketing om de groei te ondersteunen </t>
  </si>
  <si>
    <t>De VHV herwerkt tegen eind 2024 de structuur van de website zodat de website meer toegankelijk is voor de leden</t>
  </si>
  <si>
    <t>Structuur van de website verbeteren</t>
  </si>
  <si>
    <t>Uniformiteit in layout op de website verbeteren</t>
  </si>
  <si>
    <t>Nieuwe enquete ivm communicatie</t>
  </si>
  <si>
    <t>Tegen eind 2021 zijn min. 2 artikels van elke HBXtra gericht op jongeren zodat zij meer voeling krijgen met de federatie</t>
  </si>
  <si>
    <t>Inhoud van HBXtra analyseren en voorstel doen ter aanpassing</t>
  </si>
  <si>
    <t>Bij iedere uitgave zijn er min. 2 artikels gericht op jongeren</t>
  </si>
  <si>
    <t>De werking van marketing en communicatie wordt in een draaiboek uitgeschreven in 2021 voor een duidelijke, transparante en performante organisatie</t>
  </si>
  <si>
    <t>Opmaak draaiboek</t>
  </si>
  <si>
    <t>De werking van marketing en communicatie wordt maandelijks opgevolgd op basis van transparante rapportering</t>
  </si>
  <si>
    <t>Maandelijkse rapportering</t>
  </si>
  <si>
    <t>De VHV gaat voor een gezond, transparant en democratisch (financieel) beleid</t>
  </si>
  <si>
    <t>De VHV heeft tegen 2024 een gedifferentieerde, evenwichtige en competente Raad van Bestuur</t>
  </si>
  <si>
    <t xml:space="preserve">De RvB stelt op basis van de visie, missie en strategische doelen van de organisatie de gewenste profielen van de leden van de RvB op, die ter goedkeuring worden voorgelegd aan de Algemene vergadering. </t>
  </si>
  <si>
    <t>De organisatie stelt een gestandaardiseerde introductieprocedure in voor nieuwe leden van de RvB zodat alle leden voldoende kennis hebben over de organisatie en haar omgeving.</t>
  </si>
  <si>
    <t>De interne communicatie naar de clubs rond beleidsbeslissingen wordt transparant gevoerd</t>
  </si>
  <si>
    <t>De RvB legt jaarlijks een werkplan en bijpassend vergaderschema vast.</t>
  </si>
  <si>
    <t>Vergaderschema wordt online gepubliceerd</t>
  </si>
  <si>
    <t>Werkplan opstellen met vaste thema’s in schema waarbij rekening gehouden wordt met de beoogde items i.k.v. goed bestuur</t>
  </si>
  <si>
    <t>De RvB legt de procedures vast voor het opstellen van de agenda voor elke vergadering, het verloop van de vergadering en de goedkeuring van besluiten. De voorzitter van de  RvB ziet toe op de correcte navolging van deze procedures.</t>
  </si>
  <si>
    <t>Binnen het financieel beleid wordt vanaf 2021 de opvolging van de boekhouding, begroting en stand van zaken geprofessionaliseerd</t>
  </si>
  <si>
    <t>Nieuw boekhoudprogramma</t>
  </si>
  <si>
    <t>De financiële situatie wordt maandelijks op een eenvoudigere en duidelijkere manier opgevolgd op de RvB</t>
  </si>
  <si>
    <t>De VHV evalueert de impact van corona op het beleid</t>
  </si>
  <si>
    <t>Evaluatie wordt opgemaakt mbt impact op competitie, leden en clubniveau</t>
  </si>
  <si>
    <t>BF Jeugdsport: De VHV wil via het JeugdSportFonds een verbetering van het trainings - en begeleidingsniveau binnen de jeugdwerking, een verbetering van de structuur, de organisatie en beleving binnen de jeugdwerking en een verhoging van het aantal jeugdspelers en spelgelegenheid voor iedereen bekomen.</t>
  </si>
  <si>
    <t xml:space="preserve">Op het einde van de beleidsperiode heeft 60% van alle jeugdploegen een gekwalificeerde trainer en 75% van de jeugdploegen minimaal een trainer met diploma aspirant-initiator </t>
  </si>
  <si>
    <t>Zie punt 1 van het 13-puntenprogramma</t>
  </si>
  <si>
    <t>Promoten en organiseren van VTS-cursussen</t>
  </si>
  <si>
    <t>Op het einde van de beleidsperiode zijn er minstens 50% clubs met volledige doorstroming binnen de jeugdcategorieën</t>
  </si>
  <si>
    <t>Zie punt 2 en 3 van het 13-puntenprogramma</t>
  </si>
  <si>
    <t>Vroeg opsplitsen in aparte jongens en meisjesploegen</t>
  </si>
  <si>
    <t>Promotietornooien en miniladiestornooitjes organiseren</t>
  </si>
  <si>
    <t>Op het einde van de beleidsperiode heeft minstens 85% van de clubs met een voldoende grote jeugdwerking een sporttechnische jeugdcoördinator én een administratieve jeugdcoördinator.</t>
  </si>
  <si>
    <t>Zie punt 4 van het 13-puntenprogramma</t>
  </si>
  <si>
    <t>Organisatie van regelmatige clubbezoeken</t>
  </si>
  <si>
    <t>Organiseren en promoten van bijscholingen van/voor sporttechnische en administratieve coördinatoren</t>
  </si>
  <si>
    <t>Ondersteunende tools aanbieden ter begeleiding</t>
  </si>
  <si>
    <t>VHV-ontwikkelingslijn updaten en promoten bij hen</t>
  </si>
  <si>
    <t>6,7,11</t>
  </si>
  <si>
    <t>Op het einde van de beleidsperiode heeft minstens 66% van de clubs met voldoende grote jeugdwerking een begeleider voor hun jeugdscheidsrechters.</t>
  </si>
  <si>
    <t>Zie punt 5 van het 13-puntenprogramma</t>
  </si>
  <si>
    <t>Organiseren van jeugscheidsrechterscursussen</t>
  </si>
  <si>
    <t>1,2,9,10,11</t>
  </si>
  <si>
    <t>Bijscholing en coaching van de begeleiders van jeugdscheidsrechters</t>
  </si>
  <si>
    <t xml:space="preserve">Op het einde van de beleidsperiode is er binnen 60% van de clubs met voldoende grote jeugdwerking een project rond gezond en ethisch sporten. </t>
  </si>
  <si>
    <t>Zie punt 6 van het 13-puntenprogramma</t>
  </si>
  <si>
    <t>Aanbieden van sportletselpreventieprogramma's, antidoping PPT's... i.s.m. van GES-cel</t>
  </si>
  <si>
    <t>Ideëen helpen ontwikkelen en mee zoeken van docenten voor bijscholingen van de clubs</t>
  </si>
  <si>
    <t>Promotiemateriaal ter beschikking stellen van de clubs voor fairplay-actie</t>
  </si>
  <si>
    <t>Op het einde van de beleidsperiode heeft minstens 66% van de clubs met voldoende grote jeugdwerking een club-API.</t>
  </si>
  <si>
    <t>Zie punt 7 van het 13-puntenprogramma</t>
  </si>
  <si>
    <t>Aanbieden van opleiding nieuwe club-API's</t>
  </si>
  <si>
    <t>Aanbieden van vervolgopleiding</t>
  </si>
  <si>
    <t>4,10</t>
  </si>
  <si>
    <t>Aanbieden van tools ter ondersteuning van ontwikkeling clubbeleid (S)GG</t>
  </si>
  <si>
    <t>Op het einde van de beleidsperiode heeft 45% van de clubs met voldoende grote jeugdwerking een specifieke projectwerking ter verhoging van de sporttechnische kwaliteit, al dan niet via bovenlokale samenwerking</t>
  </si>
  <si>
    <t>Zie punt 8 van het 13-puntenprogramma</t>
  </si>
  <si>
    <t>Ondersteuning clubs bij bovenlokale samenwerkingen</t>
  </si>
  <si>
    <t>OD08</t>
  </si>
  <si>
    <t>Op het einde van de beleidsperiode heeft minstens 25% van de clubs met voldoende grote jeugdwerking een project dat de vorming van eigen jeugdtrainers stimuleert</t>
  </si>
  <si>
    <t>Zie punt 9 van het 13-puntenprogramma</t>
  </si>
  <si>
    <t>Uitwisseling van good practices door JSF-coördinator en club</t>
  </si>
  <si>
    <t>OD09</t>
  </si>
  <si>
    <t>Op het einde van de beleidsperiode heeft minstens 66% van de clubs met voldoende grote jeugdwerking een vrijwilligerscoördinator</t>
  </si>
  <si>
    <t>Zie punt 10 van het 13-puntenprogramma</t>
  </si>
  <si>
    <t>Uitwerken van een eigen vrijwilligersbeleid</t>
  </si>
  <si>
    <t>Aanbieden van tools ter ondersteuning van de clubs</t>
  </si>
  <si>
    <t>Organiseren van workshops betreffende vrijwilligersbeleid + promoten van het vrijwilligerstraject van Dynamo</t>
  </si>
  <si>
    <t>OD10</t>
  </si>
  <si>
    <t>Op het einde van de beleidsperiode organiseert 90% van de clubs met jeugdwerking jaarlijks minimaal drie kwaliteitsvolle promotie-activiteiten ten einde de sportparticipatie van de jeugd binnen de club te verhogen</t>
  </si>
  <si>
    <t>Zie punt 11 van het 13-puntenprogramma</t>
  </si>
  <si>
    <t>Ter beschikking stellen van tools voor de clubs</t>
  </si>
  <si>
    <t>Ter beschikking stellen van materiaal voor de organisatie van promotieactiviteiten</t>
  </si>
  <si>
    <t>Samenwerking met Moev optimaliseren</t>
  </si>
  <si>
    <t>OD11</t>
  </si>
  <si>
    <t>Op het einde van de beleidsperiode heeft minstens 66% van de clubs met jeugdwerking een promotieverantwoordelijke.</t>
  </si>
  <si>
    <t>9,10,11, 12</t>
  </si>
  <si>
    <t>Organiseren van de jaarlijkse promotiebijscholing voor promotiecoördinatoren en uitwisseling good practices</t>
  </si>
  <si>
    <t>OD12</t>
  </si>
  <si>
    <t>Tijdens de beleidsperiode zijn er 5 satellietclubs actief</t>
  </si>
  <si>
    <t>Zie punt 12 van het 13-puntenprogramma</t>
  </si>
  <si>
    <t>Ondersteuning via handleiding oprichting satellietclubs</t>
  </si>
  <si>
    <t>Recreatiesportcoördinator begeleidt de satellietclubs</t>
  </si>
  <si>
    <t xml:space="preserve">Clubbezoeken ifv opstartende satellietclubs </t>
  </si>
  <si>
    <t>OD13</t>
  </si>
  <si>
    <t xml:space="preserve">Op het einde van de beleidsperiode onderneemt minstens 35% van de clubs met jeugdwerking een actie naar een kansengroep, waarbij er een gestructureerde samenwerking met een specifieke instantie is. 
</t>
  </si>
  <si>
    <t>Zie punt 13 van het 13-puntenprogramma</t>
  </si>
  <si>
    <t>Promotie van de open sportclub (Dynamoproject)</t>
  </si>
  <si>
    <t>Uitwisseling van kennis betreffende acties rond kansengroepen</t>
  </si>
  <si>
    <t>Sensibiliseringsactie om communicatie van de clubs rond kansengroepen te verbeteren</t>
  </si>
  <si>
    <t>Uitwerken van een G-handbal beleid</t>
  </si>
  <si>
    <t>OD14</t>
  </si>
  <si>
    <t>Verdelen van de middelen van het JeugdSportFonds aan de deelnemende clubs volgens het reglement van het JSF</t>
  </si>
  <si>
    <t>Uitkeren van de JSF-middelen aan de deelnemende clubs</t>
  </si>
  <si>
    <t xml:space="preserve">Ondersteuning Sport Vlaanderen </t>
  </si>
  <si>
    <t>Concept, opvolging, controle, clubbegeleiding en ondersteuning  door personeel VHV</t>
  </si>
  <si>
    <t>Controle en ondersteuning door JSF-controleurs en coördinatoren, beheerscomité JSF</t>
  </si>
  <si>
    <t>Sterrenlabels worden uitgereikt als bijkomende externe erkenning voor de clubs</t>
  </si>
  <si>
    <t>IT en platform zorgen voor administratieve vereenvoudiging voor zowel de clubs als de federatie</t>
  </si>
  <si>
    <t>BF Sportkampen: Via het aanbod van sportkampen zal de Vlaamse Handbalvereniging de toegankelijkheid naar handbal verhogen, werken aan een positieve uitstraling en het contact met haar leden verhogen. Dit aangezien externe actoren niet veel aanbod hebben van handbal binnen reeds georganiseerde kampen.</t>
  </si>
  <si>
    <t>De Vlaamse Handbalvereniging organiseert gedurende de beleidsperiode jaarlijks sportkampen handbal, gericht op de initiatie van niet-clubspelers en vervolmaking van clubspelers van de Vlaamse clubs</t>
  </si>
  <si>
    <t>Promotie van de handbalkampen naar leden en niet-leden (niet-leden via promotie via sportdiensten, flyering (sportkampen worden ook toegevoegd op de flyers van speelhandbal.be))</t>
  </si>
  <si>
    <t>1,2,3,4,5,11,12</t>
  </si>
  <si>
    <t>Organisatie van min. 3 handbalkampen initiatie en vervolmaking met een deelname van kinderen uit alle regio's van Vlaanderen</t>
  </si>
  <si>
    <t>Ondersteuning Sport Vlaanderen ter organisatie van kwalitatieve sportkampen (trainers min. Initiator), om zo de binding met de federatie te versterken in het kader van de afname van de drop-out</t>
  </si>
  <si>
    <t>Doorstroming van niet-leden naar de clubs: 3 gratis proeflessen na afloop sportkamp, deelnemers krijgen ook promotie-T-shirt + link naar speelhandbal.be leggen</t>
  </si>
  <si>
    <t>11,12,1,2,3,4</t>
  </si>
  <si>
    <t xml:space="preserve">BF Laagdrempelig sporten: Via het Beachhandbal wil de VHV samen met de clubs handbal op een recreatieve, laagdrempelige en attractieve manier aanbieden om diverse (nieuwe) doelgroepen aan te spreken </t>
  </si>
  <si>
    <t>In 2021 voert de VHV een promotie/sensibiliseringscampagne naar de clubs rond Beachhandbal</t>
  </si>
  <si>
    <t>Voeren van promotiecampagne (digitaal, via ronde tafel moment, promotiemateriaal..)</t>
  </si>
  <si>
    <t>Overlegvergadering met organisatoren en clubs</t>
  </si>
  <si>
    <t>Handbalstructuren aankopen en ter beschikking stellen van de clubs (afschrijving over 3 jaar)</t>
  </si>
  <si>
    <t>(Promotie)materiaal aankopen en ter schikking stellen van de clubs</t>
  </si>
  <si>
    <t>Jaarlijks wordt ingezet op het integreren van verschillende doelgroepen in het beachhandbal</t>
  </si>
  <si>
    <t>Organisatie van beachhandbal voor recreatieploegen (miv beginners, g-sporters….),</t>
  </si>
  <si>
    <t>4,5,6,7,8,9</t>
  </si>
  <si>
    <t>Organisatie van beachhandbal voor competitieploegen (NK) + nationale finaledag</t>
  </si>
  <si>
    <t>Opleiding voor scheidsrechters, trainers en leerkrachten LO organiseren</t>
  </si>
  <si>
    <t>4,5,6</t>
  </si>
  <si>
    <t>Investeerders zoeken om het project mee te ondersteunen</t>
  </si>
  <si>
    <t>De VHV zoekt en krijgt (financiële) ondersteuning van Sport Vlaanderen en/of andere partners voor de duur van het project</t>
  </si>
  <si>
    <t>De Recreatiesportcoördinator leidt het project en werkt het uit in de praktijk</t>
  </si>
  <si>
    <t>Ondersteuning Sport Vlaanderen en eventuele andere partners</t>
  </si>
  <si>
    <t>BF Laagdrempelig sporten: Via het project Speelhandbal.be willen we de brug naar de clubs versterken via een directe link (webpagina en bandjessysteem).  Daarnaast is het ook een tool in de uitrol van de leerlijn en talentdetectie.</t>
  </si>
  <si>
    <t>Tegen eind 2022 wil de VHV 36.000 kinderen bereikt hebben via Speelhandbal.be</t>
  </si>
  <si>
    <t>Ter beschikking stellen van beach flags, folders, affiches, bandjes, t-shirts…</t>
  </si>
  <si>
    <t>Verder ontwikkelen en ter beschikking stellen van didactisch materiaal (lesmap en digitaal)</t>
  </si>
  <si>
    <t xml:space="preserve">Facebookpagina mascotte als promotietool </t>
  </si>
  <si>
    <t>De VHV ondersteunt + organiseert de scholen/club acties ism. de Vlaamse clubs</t>
  </si>
  <si>
    <t>De VHV werkt clubtrajecten uit om de verschillende facetten van het project binnen de club aan bod te laten komen</t>
  </si>
  <si>
    <t>De VHV integreert speelhandbal op de evenementen waar ze aan deelneemt (oa. Luuk's beweegdagen,…)</t>
  </si>
  <si>
    <t>Jaarlijks ambiëren we een instroom van 1000 kinderen in de clubs, waarvan er 600 effectief aansluiten</t>
  </si>
  <si>
    <t>Update houden van de webpagina handbal.be/speelhandbal.be</t>
  </si>
  <si>
    <t>Uitwisseling van expertise rond project tijdens promotieworkshop</t>
  </si>
  <si>
    <t>(Social) media gebruiken om project en events in de kijker te houden</t>
  </si>
  <si>
    <t>Tegen eind 2024 hanteert 75% van de jeugdclubs de praktische tool van Speelhandbal.be om de leerlijn naar hun leden toe te kwantificeren</t>
  </si>
  <si>
    <t xml:space="preserve">Integratie Speelhandbal op de Kidsday </t>
  </si>
  <si>
    <t>Ontwikkelen van videomateriaal ter ondersteuning van het implementeren van de ontwikkelingslijn in de trainingen van de doelgroep</t>
  </si>
  <si>
    <t>Organiseren van jaarlijks een bijscholing i.k.v. implementatie leerlijn in de trainingen van de doelgroep</t>
  </si>
  <si>
    <t xml:space="preserve">(Social) media gebruiken om interactief didactisch en trainingsstof i.k.v. speelhandbal te promoten </t>
  </si>
  <si>
    <t xml:space="preserve">Dropout van spelers lagere schoolleeftijd wordt gemeten </t>
  </si>
  <si>
    <t>6, 12</t>
  </si>
  <si>
    <t xml:space="preserve">VHV benut de gegevens voor talentdetectie </t>
  </si>
  <si>
    <t>De Speelhandbal.be coördinator leidt het project en werkt het uit in de praktijk</t>
  </si>
  <si>
    <t>BO: Topsport: Het opleiden van individueel sterke spelers/speelsters tot het professionele internationale niveau (Opleiding heeft prioriteit op resultaat bij jeugd) om zo een verdere uitbouw van een sportief sterke nationale seniorenselectie te bestendigen (prioriteit op seniorenniveau is prestatie).</t>
  </si>
  <si>
    <t>BO: Topsport: De creatie van de ‘topsportcirkel’ Handbal:</t>
  </si>
  <si>
    <t>Verderzetting en uitbreiding van het individueel fysiek ontwikkelingsproject (BE STRONGER) voor geïdentificeerde talenten</t>
  </si>
  <si>
    <t>Implementatie van het project in de damestak van het handbal</t>
  </si>
  <si>
    <t>Intensifiëring van het project voor de geïntegreerde spelers</t>
  </si>
  <si>
    <t>Inzet op de ‘transitfase’ (18-23j) via verdere digitalisering van de schema’s en gebruik applicaties</t>
  </si>
  <si>
    <t>Vaste samenwerkingen met hogescholen/universiteiten inzake het gebruik van accommodatie voor studerende spelers/speelsters : opstart universitaire programma's</t>
  </si>
  <si>
    <t>Aanbieden van minimaal 1 bijscholingsmoment per seizoen inzake het project richting de clubs</t>
  </si>
  <si>
    <t>Een transparant en opbouwend selectietraject van jeugd tot en met senioren, zowel bij mannen als vrouwen, van Vlaams naar nationaal niveau</t>
  </si>
  <si>
    <t>Alle jeugdselecties werken met de spelers-en trainerscharters</t>
  </si>
  <si>
    <t>Alle jeugdselecties hebben een paramedische kit op alle activiteiten</t>
  </si>
  <si>
    <t>Alle jeugdselecties trainen en spelen met hars</t>
  </si>
  <si>
    <t>Alle jeugdselecties ondergaan een jaarlijkse sportmedische keuring</t>
  </si>
  <si>
    <t>Minimum 1 jeugdteam neemt deel aan een internationaal eindtornooi/kampioenschap</t>
  </si>
  <si>
    <t>Alle selectietrainers krijgen een cursus EHBO (wondzorg/taping)</t>
  </si>
  <si>
    <t xml:space="preserve">Opvolging spelers via contacten en samenwerking selectietrainers-clubs </t>
  </si>
  <si>
    <t>Alle jeugdcompetities boven 14 jaar op Vlaams niveau spelen verplicht hun wedstrijden met hars</t>
  </si>
  <si>
    <t>Red wolves</t>
  </si>
  <si>
    <t>Men 21</t>
  </si>
  <si>
    <t>Men 19/20</t>
  </si>
  <si>
    <t>Men 17/18</t>
  </si>
  <si>
    <t>A13</t>
  </si>
  <si>
    <t>Men  15</t>
  </si>
  <si>
    <t>A14</t>
  </si>
  <si>
    <t>Dames</t>
  </si>
  <si>
    <t>A15</t>
  </si>
  <si>
    <t>Women 17/18</t>
  </si>
  <si>
    <t>A16</t>
  </si>
  <si>
    <t>Regioproject VHV : alle regioselecties trainen wekelijks (sep 2024)</t>
  </si>
  <si>
    <t>Het creëren van een bredere basis voor de topsportwerking handbal: talendetectie-identificatie</t>
  </si>
  <si>
    <t>Uitbouw van een vast en uniform systeem van scouting en screening over de jeugdreeksen in Vlaanderen (VHV)</t>
  </si>
  <si>
    <t>Een werkgroep inzake de jeugdcompetities wordt opgestart.</t>
  </si>
  <si>
    <t xml:space="preserve">De instroom richting de selectiewerking dient te worden verhoogd bij de basis, zijnde de regioselecties. </t>
  </si>
  <si>
    <t>Binnen de regioselecties wordt er gebruik gemaakt van ‘evidence based’ wetenschap</t>
  </si>
  <si>
    <t>Er worden bijscholingen georganiseerd met een duidelijke focus op de leerlijn (met input van de selectietrainers richting de clubs) en de detectietesten.</t>
  </si>
  <si>
    <t>Uitbouw van een systeem van handbalacademies, in nauwe samenwerking met de clubs, verspreid over Vlaanderen</t>
  </si>
  <si>
    <t xml:space="preserve">Het aanbieden van ondersteuning aan clubs inzake het aanbieden van topsportprogramma’s/jeugdprojecten topsport </t>
  </si>
  <si>
    <t>Het uitbouwen van minimum 1 handbalacademie per Vlaamse regio (OW-LIM-AVB)</t>
  </si>
  <si>
    <t xml:space="preserve">Het verhogen van de instroom richting de selectiewerking via de handbalacademies   </t>
  </si>
  <si>
    <t>Het onderzoeken naar de mogelijkheden en wensbaarheid van een doorstroming vanuit de handbalacademies naar een Topsportschool op Vlaams niveau, gekoppeld aan onderzoek naar de criteria en kostenanalyse</t>
  </si>
  <si>
    <t>Uitbouwen van de BENE-League en de nationale competities als opleidingscompetities</t>
  </si>
  <si>
    <t>De nieuwe Raad van Toezicht van de BENE-League en de manager gaan in werking</t>
  </si>
  <si>
    <t>De werking van de BENE-League wordt geëvalueerd en verlengd</t>
  </si>
  <si>
    <t>De competitiehervorming (Covid-19: 2020-2021) wordt geëvalueerd richting de doorstroming van jeugd naar hogere niveaus (aantal spelers in jeugdselecties met speelminuten op hoogste niveaus)</t>
  </si>
  <si>
    <t>Het licentiesysteem voor de BENE-League wordt definitief ingevoerd</t>
  </si>
  <si>
    <t>Decreet Sport Vlaanderen: Topsportevenementen</t>
  </si>
  <si>
    <t>Decreet Sport Vlaanderen: Topsport talentontwikkeling</t>
  </si>
  <si>
    <t>Decreet Sport Vlaanderen : Voorbereiding en deelname internat tornooien</t>
  </si>
  <si>
    <t>Technisch directeur subsidies Sport Vlaanderen</t>
  </si>
  <si>
    <t>Overige werking sportfederatie</t>
  </si>
  <si>
    <t>DM01</t>
  </si>
  <si>
    <t>Domein personeel en bestuur</t>
  </si>
  <si>
    <t>IT01</t>
  </si>
  <si>
    <t>LONEN</t>
  </si>
  <si>
    <t>Brutoloon vast kader</t>
  </si>
  <si>
    <t>RSZ werkgever vast kader</t>
  </si>
  <si>
    <t>Dienstverlening adm.en sportt. Medewerkers (+IT, communicatie)</t>
  </si>
  <si>
    <t>Externe preventie</t>
  </si>
  <si>
    <t>Vrijstelling bedrijfsvoorheffing profitsector</t>
  </si>
  <si>
    <t>Kosten sociaal secretariaat</t>
  </si>
  <si>
    <t>IT02</t>
  </si>
  <si>
    <t>VERZEKERINGEN</t>
  </si>
  <si>
    <t>Arbeidsongevallen</t>
  </si>
  <si>
    <t>Groepsverzekering</t>
  </si>
  <si>
    <t>BA en LO vrijwilligerswerk</t>
  </si>
  <si>
    <t>Verzekering BA, sportfed, bestuurders</t>
  </si>
  <si>
    <t>Bestuurdersverzekering</t>
  </si>
  <si>
    <t>IT03</t>
  </si>
  <si>
    <t>VERPLAATSINGEN</t>
  </si>
  <si>
    <t>Woon-werk verplaatsingen</t>
  </si>
  <si>
    <t>Dienstverplaatsingen</t>
  </si>
  <si>
    <t>Verplaatsingen administratieve mws</t>
  </si>
  <si>
    <t>Verplaatsingen sporttechn mws</t>
  </si>
  <si>
    <t>Huur voertuigen</t>
  </si>
  <si>
    <t>Brandstof voertuigen</t>
  </si>
  <si>
    <t>Verplaatsingsn RvB</t>
  </si>
  <si>
    <t>IT04</t>
  </si>
  <si>
    <t>OVERIGE KOSTEN</t>
  </si>
  <si>
    <t>Opleidingen</t>
  </si>
  <si>
    <t>Representatiekosten vergaderingen</t>
  </si>
  <si>
    <t>DM02</t>
  </si>
  <si>
    <t>Domein Huisvesting</t>
  </si>
  <si>
    <t>KANTOORRUIMTE</t>
  </si>
  <si>
    <t>Huur Kantoorruimte</t>
  </si>
  <si>
    <t>Brandverzekering</t>
  </si>
  <si>
    <t>Gas, water en elektriciteit</t>
  </si>
  <si>
    <t>Huur vergader- en leslokalen</t>
  </si>
  <si>
    <t>Huur sportaccommodaties</t>
  </si>
  <si>
    <t>Aankoop bureelbenodigdheden</t>
  </si>
  <si>
    <t>Verbruikskosten communicatie</t>
  </si>
  <si>
    <t>Huur technologisch materiaal (printer)</t>
  </si>
  <si>
    <t>Aankoop technologisch materiaal</t>
  </si>
  <si>
    <t>DM03</t>
  </si>
  <si>
    <t>Domein lidgelden, schenkingen en subsidies</t>
  </si>
  <si>
    <t>LIDGELDEN</t>
  </si>
  <si>
    <t>Decretale verzekeringen leden + prom verz</t>
  </si>
  <si>
    <t>Lidgeld Vlaamse sportfederatie</t>
  </si>
  <si>
    <t>Andere lidgelden en bijdragen</t>
  </si>
  <si>
    <t>Bijdrage nationale koepel</t>
  </si>
  <si>
    <t>SUBSIDIES</t>
  </si>
  <si>
    <t>Decreet Sport Vlaanderen: Algemeen</t>
  </si>
  <si>
    <t>Sociale maribel</t>
  </si>
  <si>
    <t>Subsidie Ministerie van de Vlaamse gemeenschap</t>
  </si>
  <si>
    <t>Vormingsbudget VIVO</t>
  </si>
  <si>
    <t>SPONSORING</t>
  </si>
  <si>
    <t>Sponsoring voor VHV</t>
  </si>
  <si>
    <t>ANDERE</t>
  </si>
  <si>
    <t>Kwaliteitsbevordering</t>
  </si>
  <si>
    <t>Tussenkomsten kosten clubs</t>
  </si>
  <si>
    <t>DM04</t>
  </si>
  <si>
    <t>Vaste kosten</t>
  </si>
  <si>
    <t>AFSCHRIJVINGEN</t>
  </si>
  <si>
    <t>Immaterïele vaste activa (platform)</t>
  </si>
  <si>
    <t>Technologisch materiaal</t>
  </si>
  <si>
    <t>Meubilair</t>
  </si>
  <si>
    <t>OVERIGE KOSTEN/OPBRENGSTEN</t>
  </si>
  <si>
    <t>Bankkosten</t>
  </si>
  <si>
    <t>Public staatsblad</t>
  </si>
  <si>
    <t>Kosten financiële verslaggeving</t>
  </si>
  <si>
    <t>Andere clubbijdragen en boetes</t>
  </si>
  <si>
    <t>Belastingen</t>
  </si>
  <si>
    <t>Provisie vakantiegeld</t>
  </si>
  <si>
    <t>Huur sportmateriaal</t>
  </si>
  <si>
    <t>Aankoop sportmateriaal</t>
  </si>
  <si>
    <t>Info- en promotiemateriaal</t>
  </si>
  <si>
    <t>Drukwerken</t>
  </si>
  <si>
    <t>Onvoorziene kosten/opbrengsten</t>
  </si>
  <si>
    <t>De VHV richt een benoemingscomité op</t>
  </si>
  <si>
    <t>2-12</t>
  </si>
  <si>
    <t>1-5</t>
  </si>
  <si>
    <t>De VHV volgt het project 'Vrouwen aan het sportstuur' en voert het stappenplan dat daar is opgesteld uit</t>
  </si>
  <si>
    <t>8,9,10,11,12</t>
  </si>
  <si>
    <t>1 (inhoud)</t>
  </si>
  <si>
    <t>11,5,6</t>
  </si>
  <si>
    <t>6,7,8</t>
  </si>
  <si>
    <t>Tegen eind 2024 neemt 75% van de clubs met jeugdwerking deel aan het nieuwe project “Hand2Girls”</t>
  </si>
  <si>
    <t>Tegen eind 2024 bestaat er een nieuwe reglementering waarbij jongens als uitzondering worden toegestaan in de meisjescompetitie.</t>
  </si>
  <si>
    <t>Tegen eind 2024 is er binnen de regiocompetitie van de VHV de mogelijkheid voor dames om deel te nemen aan een halve competitie.</t>
  </si>
  <si>
    <t>Tegen eind 2024 neemt 50% van de clubs met jeugdwerking deel aan het project "Geef meisjes een stem" om drop-out van tienermeisjes te voorkomen.</t>
  </si>
  <si>
    <t>Tegen eind 2024 heeft de VHV een genderbewust en meer genderneutraal communicatiebeleid.</t>
  </si>
  <si>
    <t>Uitwerken van het volledige concept en bijhorende didactische materialen.</t>
  </si>
  <si>
    <t>Organiseren van 6 demotornooien (2/regio)</t>
  </si>
  <si>
    <t>organisatie van 10 lessenreeksen bij de clubs</t>
  </si>
  <si>
    <t>8-12</t>
  </si>
  <si>
    <t>Organiseren tornooiencircuit</t>
  </si>
  <si>
    <t>9-12</t>
  </si>
  <si>
    <t>4-7</t>
  </si>
  <si>
    <t>Bevraging werkveld en input diverse cellen (GES, regl.,…)</t>
  </si>
  <si>
    <t>Ontwikkeling reglementering</t>
  </si>
  <si>
    <t>1-2</t>
  </si>
  <si>
    <t>5-7</t>
  </si>
  <si>
    <t>Goedkeuring en invoering reglement voor aanvang seizoen 24-25</t>
  </si>
  <si>
    <t>In overleg met ROSA een samenwerking met een communicatiebureau opstarten.</t>
  </si>
  <si>
    <t>Opleiding regiocoördinatoren en STC clubs.</t>
  </si>
  <si>
    <t>Organiseren van infosessies, aankondiging met persbericht.</t>
  </si>
  <si>
    <t>Voorontwerp reglement door GES-cel</t>
  </si>
  <si>
    <t>4-8</t>
  </si>
  <si>
    <t>Afwerken voorstel nieuwe reglementering</t>
  </si>
  <si>
    <t>Goedkeuring en invoering reglement voor aanvang seizoen 23-24</t>
  </si>
  <si>
    <t>3-5</t>
  </si>
  <si>
    <t>Opleiding van een trajectbegeleider.</t>
  </si>
  <si>
    <t>1-3</t>
  </si>
  <si>
    <t>Gespreid in tijd nemen minimaal 24 club deels aan het project.</t>
  </si>
  <si>
    <t>4-12</t>
  </si>
  <si>
    <t>Ontwikkeling van een eigen communicatiebeleid.</t>
  </si>
  <si>
    <t>Integratie basisopleiding communicatie in het on-boarding-proces van nieuwe medewerkers.</t>
  </si>
  <si>
    <t>Het project wordt ondersteund met een interne en externe communicatiecampagne</t>
  </si>
  <si>
    <t>Ondersteuning extern</t>
  </si>
  <si>
    <t>Ontwikkeling van de leerpaden</t>
  </si>
  <si>
    <t>Klankbordgroep evalueert en geeft advies</t>
  </si>
  <si>
    <t>Integratie in VTS Connect</t>
  </si>
  <si>
    <t>Aanpassing van de opleidingsstramienen indien nodig</t>
  </si>
  <si>
    <t>De Women2Handbal coördinator leidt het project en werkt het uit in de praktijk</t>
  </si>
  <si>
    <t>3-12</t>
  </si>
  <si>
    <t>6-12</t>
  </si>
  <si>
    <t>De VHV richt in 2023 en 2024 een expertengroep op die de kwaliteit van de Trainer B en Trainer A cursus evalueert en deze verhoogt door adviezen te geven m.b.t. de inhoud en door bijscholing van het docenten- en trainerscorps</t>
  </si>
  <si>
    <t>Evaluatie Trainer B en A cursus en inhoudelijke adviezen door expertengroep</t>
  </si>
  <si>
    <t>Organisatie docentenbijscholingen</t>
  </si>
  <si>
    <t>4-6</t>
  </si>
  <si>
    <t>1,6</t>
  </si>
  <si>
    <t>6,11</t>
  </si>
  <si>
    <t>Via het project 'Hand2Women' wil de VHV tegen eind 2024 een verhouding 40%-60% van vrouwelijke leden tov mannelijke.</t>
  </si>
  <si>
    <t>Na analyse beslissen voor welke vakken een digitaal leerpad zal uitgewerkt worden en timing opstellen</t>
  </si>
  <si>
    <t>Oprichting expertengroep en agenda</t>
  </si>
  <si>
    <t>aanpassen van de leeftijdscategorieën bij de meisjes vanaf seizoen 2023-2024 na overleg met de clubs</t>
  </si>
  <si>
    <t>Er wordt een rondetafelgesprek georganiseerd met focus op gender.</t>
  </si>
  <si>
    <t xml:space="preserve">De VHV richt een Cel Dames op </t>
  </si>
  <si>
    <t>Organisatie van een specifieke fithandbaldag dames</t>
  </si>
  <si>
    <t>Kansengroepen actief aanspreken via contacten met sportdiensten, ondersteunende/subsidiërende organisaties: We gaan samenwerken mer de organisaite: Iedereen verdient vakantie</t>
  </si>
  <si>
    <t>De VHV ontwikkelt tegen eind 2024 op elk opleidingsniveau minimum 4 digitale leerpaden die deel zijn van een of meerdere vakken op dat niveau</t>
  </si>
  <si>
    <t>Ondersteuning Sport Vlaanderen Deelproject 1 (OD06)</t>
  </si>
  <si>
    <t>Ondersteuning Sport Vlaanderen Deelproject 2 (OD07)</t>
  </si>
  <si>
    <t>Reglement JSF wordt herschreven met extra incentives en verhoging coëfficiënten om meisjeshandbal te promoten.</t>
  </si>
  <si>
    <t>Tegen eind 2024 maakt de VHV op basis van het aantal API-cases een risico-analyse en voert op basis hiervan een gerichte ethische campagne</t>
  </si>
  <si>
    <t>SD01 DOMEIN 1 COMPETITIE</t>
  </si>
  <si>
    <t>SD02 DOMEIN 2 EN 3 LAAGDREMPELIG HANDBAL EN DIVERSITEIT</t>
  </si>
  <si>
    <t>SD03 DOMEIN 4 BEGELEIDING CLUBS</t>
  </si>
  <si>
    <t>SD04 DOMEIN 5 KADEROPLEIDING</t>
  </si>
  <si>
    <t>SD05 DOMEIN 6 GEZOND EN ETHISCH SPORTEN</t>
  </si>
  <si>
    <t>SD06 DOMEIN 7 COMMUNICATIE EN MARKETING</t>
  </si>
  <si>
    <t>SD07 DOMEIN 8 GOED BESTUUR</t>
  </si>
  <si>
    <t>SD08 DOMEIN 9 JEUGDSPORT</t>
  </si>
  <si>
    <t>SD09 DOMEIN 2 LAAGDREMPELIG HANDBAL</t>
  </si>
  <si>
    <t>SD10 DOMEIN 2 LAAGDREMPELIG HANDBAL</t>
  </si>
  <si>
    <t>SD11 DOMEIN 2 LAAGDREMPELIG HANDBAL</t>
  </si>
  <si>
    <t>SD12 DOMEIN 10 TOPSPORT</t>
  </si>
  <si>
    <t>SD13 DOMEIN 10 TOPSPORT</t>
  </si>
  <si>
    <t>SD14 DIVERSITEIT EN VERBREDING VAN HET HANDBAL</t>
  </si>
  <si>
    <r>
      <rPr>
        <sz val="7"/>
        <rFont val="Calibri"/>
        <family val="2"/>
        <scheme val="minor"/>
      </rPr>
      <t xml:space="preserve"> </t>
    </r>
    <r>
      <rPr>
        <sz val="11"/>
        <rFont val="Calibri"/>
        <family val="2"/>
        <scheme val="minor"/>
      </rPr>
      <t>Ondersteunen circuits fithandbal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</si>
</sst>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 &quot;€&quot;\ * #,##0.00_ ;_ &quot;€&quot;\ * \-#,##0.00_ ;_ &quot;€&quot;\ * &quot;-&quot;??_ ;_ @_ "/>
    <numFmt numFmtId="166" formatCode="0.000"/>
  </numFmts>
  <fonts count="14" x14ac:knownFonts="1">
    <font>
      <sz val="11"/>
      <color theme="1"/>
      <name val="Calibri"/>
      <family val="2"/>
      <scheme val="minor"/>
    </font>
    <font>
      <b/>
      <sz val="11"/>
      <name val="Calibri"/>
      <family val="2"/>
      <scheme val="minor"/>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sz val="11"/>
      <color indexed="8"/>
      <name val="Calibri"/>
      <family val="2"/>
    </font>
    <font>
      <sz val="11"/>
      <color theme="1"/>
      <name val="Calibri"/>
      <family val="2"/>
    </font>
    <font>
      <i/>
      <sz val="11"/>
      <name val="Calibri"/>
      <family val="2"/>
      <scheme val="minor"/>
    </font>
    <font>
      <b/>
      <sz val="20"/>
      <name val="Calibri"/>
      <family val="2"/>
      <scheme val="minor"/>
    </font>
    <font>
      <sz val="11"/>
      <name val="Calibri"/>
      <family val="2"/>
      <scheme val="minor"/>
    </font>
    <font>
      <b/>
      <i/>
      <sz val="11"/>
      <name val="Calibri"/>
      <family val="2"/>
      <scheme val="minor"/>
    </font>
    <font>
      <sz val="8"/>
      <name val="Calibri"/>
      <family val="2"/>
      <scheme val="minor"/>
    </font>
    <font>
      <sz val="7"/>
      <name val="Calibri"/>
      <family val="2"/>
      <scheme val="minor"/>
    </font>
  </fonts>
  <fills count="26">
    <fill>
      <patternFill patternType="none"/>
    </fill>
    <fill>
      <patternFill patternType="gray125"/>
    </fill>
    <fill>
      <patternFill patternType="solid">
        <fgColor rgb="FFF6D343"/>
        <bgColor indexed="64"/>
      </patternFill>
    </fill>
    <fill>
      <patternFill patternType="solid">
        <fgColor rgb="FF77AD4C"/>
        <bgColor indexed="64"/>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59999389629810485"/>
        <bgColor indexed="65"/>
      </patternFill>
    </fill>
    <fill>
      <patternFill patternType="solid">
        <fgColor indexed="27"/>
      </patternFill>
    </fill>
    <fill>
      <patternFill patternType="solid">
        <fgColor indexed="22"/>
      </patternFill>
    </fill>
    <fill>
      <patternFill patternType="solid">
        <fgColor indexed="9"/>
      </patternFill>
    </fill>
    <fill>
      <patternFill patternType="solid">
        <fgColor indexed="31"/>
      </patternFill>
    </fill>
    <fill>
      <patternFill patternType="solid">
        <fgColor indexed="4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1"/>
      </patternFill>
    </fill>
    <fill>
      <patternFill patternType="solid">
        <fgColor indexed="62"/>
      </patternFill>
    </fill>
    <fill>
      <patternFill patternType="solid">
        <fgColor theme="0"/>
        <bgColor indexed="64"/>
      </patternFill>
    </fill>
    <fill>
      <patternFill patternType="solid">
        <fgColor theme="6" tint="0.39997558519241921"/>
        <bgColor indexed="64"/>
      </patternFill>
    </fill>
  </fills>
  <borders count="16">
    <border>
      <left/>
      <right/>
      <top/>
      <bottom/>
      <diagonal/>
    </border>
    <border>
      <left/>
      <right/>
      <top/>
      <bottom style="medium">
        <color indexed="64"/>
      </bottom>
      <diagonal/>
    </border>
    <border>
      <left/>
      <right style="medium">
        <color rgb="FF000000"/>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bottom/>
      <diagonal/>
    </border>
  </borders>
  <cellStyleXfs count="27">
    <xf numFmtId="0" fontId="0" fillId="0" borderId="0"/>
    <xf numFmtId="0" fontId="5" fillId="4" borderId="0" applyNumberFormat="0" applyBorder="0" applyAlignment="0" applyProtection="0"/>
    <xf numFmtId="0" fontId="4" fillId="5" borderId="0" applyNumberFormat="0" applyBorder="0" applyAlignment="0" applyProtection="0"/>
    <xf numFmtId="0" fontId="5" fillId="7"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0" borderId="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7" fillId="0" borderId="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0" borderId="0" applyNumberFormat="0" applyBorder="0" applyAlignment="0" applyProtection="0"/>
  </cellStyleXfs>
  <cellXfs count="127">
    <xf numFmtId="0" fontId="0" fillId="0" borderId="0" xfId="0"/>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8" xfId="0" applyFont="1" applyFill="1" applyBorder="1" applyAlignment="1">
      <alignment horizontal="left" vertical="top" wrapText="1"/>
    </xf>
    <xf numFmtId="165" fontId="8" fillId="0" borderId="5" xfId="0" applyNumberFormat="1" applyFont="1" applyBorder="1" applyAlignment="1">
      <alignment horizontal="left" vertical="top" wrapText="1"/>
    </xf>
    <xf numFmtId="165" fontId="8" fillId="0" borderId="7" xfId="0" applyNumberFormat="1" applyFont="1" applyBorder="1" applyAlignment="1">
      <alignment horizontal="left" vertical="top" wrapText="1"/>
    </xf>
    <xf numFmtId="165" fontId="8" fillId="0" borderId="12" xfId="0" applyNumberFormat="1" applyFont="1" applyBorder="1" applyAlignment="1">
      <alignment horizontal="left" vertical="top" wrapText="1"/>
    </xf>
    <xf numFmtId="165" fontId="10" fillId="0" borderId="5" xfId="0" applyNumberFormat="1" applyFont="1" applyBorder="1" applyAlignment="1">
      <alignment horizontal="left" vertical="top" wrapText="1"/>
    </xf>
    <xf numFmtId="165" fontId="11" fillId="2" borderId="7" xfId="0" applyNumberFormat="1" applyFont="1" applyFill="1" applyBorder="1" applyAlignment="1">
      <alignment horizontal="left" vertical="top" wrapText="1"/>
    </xf>
    <xf numFmtId="165" fontId="8" fillId="3" borderId="5" xfId="0" applyNumberFormat="1" applyFont="1" applyFill="1" applyBorder="1" applyAlignment="1">
      <alignment horizontal="left" vertical="top" wrapText="1"/>
    </xf>
    <xf numFmtId="165" fontId="8" fillId="0" borderId="6" xfId="0" applyNumberFormat="1" applyFont="1" applyBorder="1" applyAlignment="1">
      <alignment horizontal="left" vertical="top" wrapText="1"/>
    </xf>
    <xf numFmtId="165" fontId="8" fillId="3" borderId="7" xfId="0" applyNumberFormat="1" applyFont="1" applyFill="1" applyBorder="1" applyAlignment="1">
      <alignment horizontal="left" vertical="top" wrapText="1"/>
    </xf>
    <xf numFmtId="165" fontId="8" fillId="0" borderId="3" xfId="0" applyNumberFormat="1" applyFont="1" applyBorder="1" applyAlignment="1">
      <alignment horizontal="left" vertical="top" wrapText="1"/>
    </xf>
    <xf numFmtId="0" fontId="10" fillId="0" borderId="0" xfId="0" applyFont="1" applyAlignment="1">
      <alignment horizontal="left" vertical="top"/>
    </xf>
    <xf numFmtId="165" fontId="10" fillId="0" borderId="0" xfId="0" applyNumberFormat="1" applyFont="1" applyAlignment="1">
      <alignment horizontal="left" vertical="top"/>
    </xf>
    <xf numFmtId="0" fontId="1" fillId="0" borderId="0" xfId="0" applyFont="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11" fillId="3" borderId="1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5" borderId="8" xfId="0" applyFont="1" applyFill="1" applyBorder="1" applyAlignment="1">
      <alignment horizontal="left" vertical="top" wrapText="1"/>
    </xf>
    <xf numFmtId="0" fontId="1" fillId="25" borderId="12" xfId="0" applyFont="1" applyFill="1" applyBorder="1" applyAlignment="1">
      <alignment horizontal="left" vertical="top" wrapText="1"/>
    </xf>
    <xf numFmtId="0" fontId="1" fillId="25" borderId="5" xfId="0" applyFont="1" applyFill="1" applyBorder="1" applyAlignment="1">
      <alignment horizontal="center" vertical="center" wrapText="1"/>
    </xf>
    <xf numFmtId="165" fontId="11" fillId="25" borderId="9" xfId="0" applyNumberFormat="1"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5" xfId="0" applyFont="1" applyFill="1" applyBorder="1" applyAlignment="1">
      <alignment horizontal="left" vertical="top" wrapText="1"/>
    </xf>
    <xf numFmtId="165" fontId="8" fillId="3" borderId="12" xfId="0" applyNumberFormat="1" applyFont="1" applyFill="1" applyBorder="1" applyAlignment="1">
      <alignment horizontal="left" vertical="top" wrapText="1"/>
    </xf>
    <xf numFmtId="165" fontId="10" fillId="0" borderId="12" xfId="0" applyNumberFormat="1" applyFont="1" applyBorder="1" applyAlignment="1">
      <alignment horizontal="left" vertical="top"/>
    </xf>
    <xf numFmtId="165" fontId="8" fillId="24" borderId="5" xfId="0" applyNumberFormat="1" applyFont="1" applyFill="1" applyBorder="1" applyAlignment="1">
      <alignment horizontal="left" vertical="top" wrapText="1"/>
    </xf>
    <xf numFmtId="165" fontId="8" fillId="0" borderId="13" xfId="0" applyNumberFormat="1" applyFont="1" applyBorder="1" applyAlignment="1">
      <alignment horizontal="left" vertical="top" wrapText="1"/>
    </xf>
    <xf numFmtId="165" fontId="8" fillId="2" borderId="12" xfId="0" applyNumberFormat="1" applyFont="1" applyFill="1" applyBorder="1" applyAlignment="1">
      <alignment horizontal="left" vertical="top" wrapText="1"/>
    </xf>
    <xf numFmtId="165" fontId="1" fillId="0" borderId="12" xfId="0" applyNumberFormat="1" applyFont="1" applyBorder="1" applyAlignment="1">
      <alignment horizontal="left" vertical="top"/>
    </xf>
    <xf numFmtId="165" fontId="1" fillId="0" borderId="0" xfId="0" applyNumberFormat="1" applyFont="1" applyAlignment="1">
      <alignment horizontal="left" vertical="top"/>
    </xf>
    <xf numFmtId="0" fontId="1" fillId="2" borderId="13"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quotePrefix="1" applyFont="1" applyBorder="1" applyAlignment="1">
      <alignment horizontal="center" vertical="center" wrapText="1"/>
    </xf>
    <xf numFmtId="0" fontId="10" fillId="24" borderId="12" xfId="0" applyFont="1" applyFill="1" applyBorder="1" applyAlignment="1">
      <alignment horizontal="center" vertical="center" wrapText="1"/>
    </xf>
    <xf numFmtId="0" fontId="10" fillId="24" borderId="12" xfId="0" quotePrefix="1" applyFont="1" applyFill="1" applyBorder="1" applyAlignment="1">
      <alignment horizontal="center" vertical="center" wrapText="1"/>
    </xf>
    <xf numFmtId="0" fontId="1" fillId="2" borderId="9" xfId="0" applyFont="1" applyFill="1" applyBorder="1" applyAlignment="1">
      <alignment horizontal="center" vertical="center" wrapText="1"/>
    </xf>
    <xf numFmtId="165" fontId="8" fillId="0" borderId="15" xfId="0" applyNumberFormat="1" applyFont="1" applyBorder="1" applyAlignment="1">
      <alignment horizontal="left" vertical="top" wrapText="1"/>
    </xf>
    <xf numFmtId="165" fontId="11" fillId="2" borderId="5" xfId="0" applyNumberFormat="1" applyFont="1" applyFill="1" applyBorder="1" applyAlignment="1">
      <alignment horizontal="left" vertical="top" wrapText="1"/>
    </xf>
    <xf numFmtId="165" fontId="11" fillId="2" borderId="12" xfId="0" applyNumberFormat="1" applyFont="1" applyFill="1" applyBorder="1" applyAlignment="1">
      <alignment horizontal="left" vertical="top" wrapText="1"/>
    </xf>
    <xf numFmtId="0" fontId="1" fillId="0" borderId="15" xfId="0" applyFont="1" applyBorder="1" applyAlignment="1">
      <alignment horizontal="left" vertical="top" wrapText="1"/>
    </xf>
    <xf numFmtId="165" fontId="8" fillId="0" borderId="0" xfId="0" applyNumberFormat="1" applyFont="1" applyAlignment="1">
      <alignment horizontal="left" vertical="top" wrapText="1"/>
    </xf>
    <xf numFmtId="0" fontId="10" fillId="0" borderId="12" xfId="0" applyFont="1" applyBorder="1" applyAlignment="1">
      <alignment vertical="top" wrapText="1"/>
    </xf>
    <xf numFmtId="0" fontId="1" fillId="25" borderId="13" xfId="0" applyFont="1" applyFill="1" applyBorder="1" applyAlignment="1">
      <alignment vertical="top" wrapText="1"/>
    </xf>
    <xf numFmtId="0" fontId="10" fillId="0" borderId="5" xfId="0" applyFont="1" applyBorder="1" applyAlignment="1">
      <alignment vertical="top" wrapText="1"/>
    </xf>
    <xf numFmtId="0" fontId="10" fillId="0" borderId="3" xfId="0" applyFont="1" applyBorder="1" applyAlignment="1">
      <alignment vertical="top" wrapText="1"/>
    </xf>
    <xf numFmtId="0" fontId="1" fillId="25" borderId="9" xfId="0" applyFont="1" applyFill="1" applyBorder="1" applyAlignment="1">
      <alignment vertical="top" wrapText="1"/>
    </xf>
    <xf numFmtId="0" fontId="1" fillId="2" borderId="1" xfId="0" applyFont="1" applyFill="1" applyBorder="1" applyAlignment="1">
      <alignment vertical="top" wrapText="1"/>
    </xf>
    <xf numFmtId="0" fontId="1" fillId="2" borderId="9" xfId="0" applyFont="1" applyFill="1" applyBorder="1" applyAlignment="1">
      <alignment vertical="top" wrapText="1"/>
    </xf>
    <xf numFmtId="165" fontId="10" fillId="0" borderId="13" xfId="0" applyNumberFormat="1" applyFont="1" applyBorder="1" applyAlignment="1">
      <alignment horizontal="left" vertical="top"/>
    </xf>
    <xf numFmtId="165" fontId="8" fillId="2" borderId="13" xfId="0" applyNumberFormat="1" applyFont="1" applyFill="1" applyBorder="1" applyAlignment="1">
      <alignment horizontal="left" vertical="top" wrapText="1"/>
    </xf>
    <xf numFmtId="0" fontId="1" fillId="0" borderId="0" xfId="0" applyFont="1" applyAlignment="1">
      <alignment horizontal="left" vertical="top"/>
    </xf>
    <xf numFmtId="0" fontId="1" fillId="2" borderId="0" xfId="0" applyFont="1" applyFill="1" applyAlignment="1">
      <alignment horizontal="left" vertical="top"/>
    </xf>
    <xf numFmtId="0" fontId="10" fillId="0" borderId="0" xfId="0" applyFont="1"/>
    <xf numFmtId="0" fontId="10" fillId="0" borderId="5" xfId="0" quotePrefix="1" applyFont="1" applyBorder="1" applyAlignment="1">
      <alignment horizontal="center" vertical="center" wrapText="1"/>
    </xf>
    <xf numFmtId="0" fontId="10" fillId="24" borderId="5" xfId="0" applyFont="1" applyFill="1" applyBorder="1" applyAlignment="1">
      <alignment vertical="top" wrapText="1"/>
    </xf>
    <xf numFmtId="0" fontId="10" fillId="24" borderId="5" xfId="0" applyFont="1" applyFill="1" applyBorder="1" applyAlignment="1">
      <alignment horizontal="center" vertical="center" wrapText="1"/>
    </xf>
    <xf numFmtId="0" fontId="1" fillId="0" borderId="5" xfId="0" applyFont="1" applyBorder="1" applyAlignment="1">
      <alignment horizontal="left" vertical="top" wrapText="1"/>
    </xf>
    <xf numFmtId="0" fontId="10" fillId="24" borderId="9" xfId="0" applyFont="1" applyFill="1" applyBorder="1" applyAlignment="1">
      <alignment vertical="top" wrapText="1"/>
    </xf>
    <xf numFmtId="0" fontId="10" fillId="0" borderId="13" xfId="0" applyFont="1" applyBorder="1" applyAlignment="1">
      <alignment horizontal="center" vertical="center" wrapText="1"/>
    </xf>
    <xf numFmtId="0" fontId="10" fillId="0" borderId="0" xfId="0" applyFont="1" applyAlignment="1">
      <alignment horizontal="lef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7" xfId="0" quotePrefix="1" applyFont="1" applyBorder="1" applyAlignment="1">
      <alignment horizontal="center" vertical="center" wrapText="1"/>
    </xf>
    <xf numFmtId="0" fontId="10" fillId="0" borderId="7" xfId="0" applyFont="1" applyBorder="1" applyAlignment="1">
      <alignment horizontal="center" vertical="center" wrapText="1"/>
    </xf>
    <xf numFmtId="0" fontId="11" fillId="3" borderId="5" xfId="0" applyFont="1" applyFill="1" applyBorder="1" applyAlignment="1">
      <alignment horizontal="left" vertical="top" wrapText="1"/>
    </xf>
    <xf numFmtId="0" fontId="11" fillId="3" borderId="13" xfId="0" applyFont="1" applyFill="1" applyBorder="1" applyAlignment="1">
      <alignment horizontal="left" vertical="top" wrapText="1"/>
    </xf>
    <xf numFmtId="0" fontId="10" fillId="24" borderId="12" xfId="0" applyFont="1" applyFill="1" applyBorder="1" applyAlignment="1">
      <alignment vertical="top" wrapText="1"/>
    </xf>
    <xf numFmtId="0" fontId="10" fillId="0" borderId="1" xfId="0" applyFont="1" applyBorder="1" applyAlignment="1">
      <alignment vertical="top" wrapText="1"/>
    </xf>
    <xf numFmtId="16" fontId="10" fillId="0" borderId="7" xfId="0" quotePrefix="1" applyNumberFormat="1" applyFont="1" applyBorder="1" applyAlignment="1">
      <alignment horizontal="center" vertical="center" wrapText="1"/>
    </xf>
    <xf numFmtId="0" fontId="11" fillId="0" borderId="0" xfId="0" applyFont="1" applyAlignment="1">
      <alignment horizontal="left" vertical="top" wrapText="1"/>
    </xf>
    <xf numFmtId="16" fontId="10" fillId="0" borderId="12" xfId="0" quotePrefix="1" applyNumberFormat="1" applyFont="1" applyBorder="1" applyAlignment="1">
      <alignment horizontal="center" vertical="center" wrapText="1"/>
    </xf>
    <xf numFmtId="0" fontId="1" fillId="0" borderId="8" xfId="0" applyFont="1" applyBorder="1" applyAlignment="1">
      <alignment horizontal="left" vertical="top" wrapText="1"/>
    </xf>
    <xf numFmtId="0" fontId="10" fillId="0" borderId="9" xfId="0" quotePrefix="1" applyFont="1" applyBorder="1" applyAlignment="1">
      <alignment horizontal="center" vertical="center" wrapText="1"/>
    </xf>
    <xf numFmtId="16" fontId="10" fillId="0" borderId="9" xfId="0" quotePrefix="1" applyNumberFormat="1" applyFont="1" applyBorder="1" applyAlignment="1">
      <alignment horizontal="center" vertical="center" wrapText="1"/>
    </xf>
    <xf numFmtId="166" fontId="10" fillId="0" borderId="0" xfId="0" applyNumberFormat="1" applyFont="1"/>
    <xf numFmtId="0" fontId="10" fillId="0" borderId="12" xfId="0" applyFont="1" applyBorder="1" applyAlignment="1">
      <alignment horizontal="center" vertical="center"/>
    </xf>
    <xf numFmtId="0" fontId="11" fillId="3" borderId="0" xfId="0" applyFont="1" applyFill="1" applyAlignment="1">
      <alignment horizontal="left" vertical="top" wrapText="1"/>
    </xf>
    <xf numFmtId="0" fontId="10" fillId="0" borderId="1" xfId="0" applyFont="1" applyBorder="1" applyAlignment="1">
      <alignment horizontal="center" vertical="center" wrapText="1"/>
    </xf>
    <xf numFmtId="0" fontId="8" fillId="3" borderId="8" xfId="0" applyFont="1" applyFill="1" applyBorder="1" applyAlignment="1">
      <alignment vertical="top" wrapText="1"/>
    </xf>
    <xf numFmtId="0" fontId="8" fillId="3" borderId="9" xfId="0" applyFont="1" applyFill="1" applyBorder="1" applyAlignment="1">
      <alignment vertical="top" wrapText="1"/>
    </xf>
    <xf numFmtId="0" fontId="8" fillId="3" borderId="10" xfId="0" applyFont="1" applyFill="1" applyBorder="1" applyAlignment="1">
      <alignment vertical="top" wrapText="1"/>
    </xf>
    <xf numFmtId="0" fontId="10" fillId="0" borderId="11" xfId="0" applyFont="1" applyBorder="1" applyAlignment="1">
      <alignment vertical="top" wrapText="1"/>
    </xf>
    <xf numFmtId="0" fontId="10" fillId="0" borderId="3" xfId="0" quotePrefix="1" applyFont="1" applyBorder="1" applyAlignment="1">
      <alignment horizontal="center" vertical="center" wrapText="1"/>
    </xf>
    <xf numFmtId="165" fontId="11" fillId="2" borderId="13" xfId="0" applyNumberFormat="1" applyFont="1" applyFill="1" applyBorder="1" applyAlignment="1">
      <alignment horizontal="left" vertical="top" wrapText="1"/>
    </xf>
    <xf numFmtId="0" fontId="10" fillId="0" borderId="9" xfId="0" applyFont="1" applyBorder="1"/>
    <xf numFmtId="0" fontId="10" fillId="0" borderId="9" xfId="0" applyFont="1" applyBorder="1" applyAlignment="1">
      <alignment horizontal="left" vertical="top"/>
    </xf>
    <xf numFmtId="0" fontId="11" fillId="3" borderId="7" xfId="0" applyFont="1" applyFill="1" applyBorder="1" applyAlignment="1">
      <alignment horizontal="left" vertical="top" wrapText="1"/>
    </xf>
    <xf numFmtId="16" fontId="10" fillId="0" borderId="5" xfId="0" quotePrefix="1" applyNumberFormat="1" applyFont="1" applyBorder="1" applyAlignment="1">
      <alignment horizontal="center" vertical="center" wrapText="1"/>
    </xf>
    <xf numFmtId="16" fontId="10" fillId="0" borderId="1" xfId="0" quotePrefix="1" applyNumberFormat="1" applyFont="1" applyBorder="1" applyAlignment="1">
      <alignment horizontal="center" vertical="center" wrapText="1"/>
    </xf>
    <xf numFmtId="0" fontId="10" fillId="0" borderId="1" xfId="0" quotePrefix="1" applyFont="1" applyBorder="1" applyAlignment="1">
      <alignment horizontal="center" vertical="center" wrapText="1"/>
    </xf>
    <xf numFmtId="0" fontId="1" fillId="25" borderId="9" xfId="0" applyFont="1" applyFill="1" applyBorder="1" applyAlignment="1">
      <alignment horizontal="left" vertical="top" wrapText="1"/>
    </xf>
    <xf numFmtId="0" fontId="1" fillId="25"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164" fontId="10" fillId="0" borderId="0" xfId="0" applyNumberFormat="1" applyFont="1"/>
    <xf numFmtId="0" fontId="10" fillId="0" borderId="9" xfId="0" applyFont="1" applyBorder="1" applyAlignment="1">
      <alignment horizontal="center" vertical="center" wrapText="1"/>
    </xf>
    <xf numFmtId="0" fontId="10" fillId="0" borderId="0" xfId="0" applyFont="1" applyAlignment="1">
      <alignment vertical="top" wrapText="1"/>
    </xf>
    <xf numFmtId="0" fontId="10" fillId="0" borderId="0" xfId="0" applyFont="1" applyAlignment="1">
      <alignment horizontal="center" vertical="center"/>
    </xf>
    <xf numFmtId="165" fontId="1" fillId="0" borderId="13" xfId="0" applyNumberFormat="1" applyFont="1" applyBorder="1" applyAlignment="1">
      <alignment horizontal="left" vertical="top"/>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10"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2" xfId="0" applyFont="1" applyFill="1" applyBorder="1" applyAlignment="1">
      <alignment horizontal="left" vertical="top" wrapText="1"/>
    </xf>
    <xf numFmtId="0" fontId="1" fillId="2" borderId="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8" fillId="3" borderId="13" xfId="0" applyFont="1" applyFill="1" applyBorder="1" applyAlignment="1">
      <alignment horizontal="left" vertical="top"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0" fillId="0" borderId="9" xfId="0" applyFont="1" applyBorder="1" applyAlignment="1">
      <alignment vertical="top" wrapText="1"/>
    </xf>
    <xf numFmtId="0" fontId="10" fillId="0" borderId="13" xfId="0" applyFont="1" applyBorder="1" applyAlignment="1">
      <alignment vertical="top" wrapText="1"/>
    </xf>
  </cellXfs>
  <cellStyles count="27">
    <cellStyle name="20% - Accent1 2" xfId="11" xr:uid="{00000000-0005-0000-0000-000000000000}"/>
    <cellStyle name="20% - Accent2 2" xfId="12" xr:uid="{00000000-0005-0000-0000-000001000000}"/>
    <cellStyle name="20% - Accent3 2" xfId="13" xr:uid="{00000000-0005-0000-0000-000002000000}"/>
    <cellStyle name="20% - Accent4" xfId="4" builtinId="42" customBuiltin="1"/>
    <cellStyle name="20% - Accent5 2" xfId="14" xr:uid="{00000000-0005-0000-0000-000004000000}"/>
    <cellStyle name="20% - Accent6 2" xfId="15" xr:uid="{00000000-0005-0000-0000-000005000000}"/>
    <cellStyle name="40% - Accent1" xfId="2" builtinId="31" customBuiltin="1"/>
    <cellStyle name="40% - Accent2 2" xfId="16" xr:uid="{00000000-0005-0000-0000-000007000000}"/>
    <cellStyle name="40% - Accent3 2" xfId="17" xr:uid="{00000000-0005-0000-0000-000008000000}"/>
    <cellStyle name="40% - Accent4" xfId="5" builtinId="43" customBuiltin="1"/>
    <cellStyle name="40% - Accent5" xfId="6" builtinId="47" customBuiltin="1"/>
    <cellStyle name="40% - Accent6 2" xfId="18" xr:uid="{00000000-0005-0000-0000-00000B000000}"/>
    <cellStyle name="60% - Accent1 2" xfId="7" xr:uid="{00000000-0005-0000-0000-00000C000000}"/>
    <cellStyle name="60% - Accent2 2" xfId="19" xr:uid="{00000000-0005-0000-0000-00000D000000}"/>
    <cellStyle name="60% - Accent3 2" xfId="8" xr:uid="{00000000-0005-0000-0000-00000E000000}"/>
    <cellStyle name="60% - Accent4 2" xfId="9" xr:uid="{00000000-0005-0000-0000-00000F000000}"/>
    <cellStyle name="60% - Accent5 2" xfId="20" xr:uid="{00000000-0005-0000-0000-000010000000}"/>
    <cellStyle name="60% - Accent6 2" xfId="21" xr:uid="{00000000-0005-0000-0000-000011000000}"/>
    <cellStyle name="Accent1" xfId="1" builtinId="29" customBuiltin="1"/>
    <cellStyle name="Accent2 2" xfId="23" xr:uid="{00000000-0005-0000-0000-000013000000}"/>
    <cellStyle name="Accent3" xfId="3" builtinId="37" customBuiltin="1"/>
    <cellStyle name="Accent4 2" xfId="24" xr:uid="{00000000-0005-0000-0000-000015000000}"/>
    <cellStyle name="Accent5 2" xfId="25" xr:uid="{00000000-0005-0000-0000-000016000000}"/>
    <cellStyle name="Accent6 2" xfId="26" xr:uid="{00000000-0005-0000-0000-000017000000}"/>
    <cellStyle name="Standaard" xfId="0" builtinId="0"/>
    <cellStyle name="Standaard 2" xfId="10" xr:uid="{00000000-0005-0000-0000-000019000000}"/>
    <cellStyle name="Standaard 2 2" xfId="22" xr:uid="{00000000-0005-0000-0000-00001A000000}"/>
  </cellStyles>
  <dxfs count="0"/>
  <tableStyles count="0" defaultTableStyle="TableStyleMedium9" defaultPivotStyle="PivotStyleLight16"/>
  <colors>
    <mruColors>
      <color rgb="FF77AD4C"/>
      <color rgb="FFF6D343"/>
      <color rgb="FFFFFF66"/>
      <color rgb="FF008E4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495785</xdr:colOff>
      <xdr:row>0</xdr:row>
      <xdr:rowOff>0</xdr:rowOff>
    </xdr:from>
    <xdr:to>
      <xdr:col>0</xdr:col>
      <xdr:colOff>966872</xdr:colOff>
      <xdr:row>1</xdr:row>
      <xdr:rowOff>135466</xdr:rowOff>
    </xdr:to>
    <xdr:pic>
      <xdr:nvPicPr>
        <xdr:cNvPr id="2" name="Afbeelding 1">
          <a:extLst>
            <a:ext uri="{FF2B5EF4-FFF2-40B4-BE49-F238E27FC236}">
              <a16:creationId xmlns:a16="http://schemas.microsoft.com/office/drawing/2014/main" id="{ED1F1871-A796-4DC1-82CA-A4A6D84108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785" y="0"/>
          <a:ext cx="471087" cy="474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BKH514"/>
  <sheetViews>
    <sheetView tabSelected="1" zoomScale="90" zoomScaleNormal="90" workbookViewId="0">
      <selection activeCell="L501" sqref="L501"/>
    </sheetView>
  </sheetViews>
  <sheetFormatPr defaultColWidth="8.88671875" defaultRowHeight="14.4" x14ac:dyDescent="0.3"/>
  <cols>
    <col min="1" max="1" width="41.44140625" style="14" customWidth="1"/>
    <col min="2" max="2" width="6.33203125" style="57" bestFit="1" customWidth="1"/>
    <col min="3" max="3" width="5.33203125" style="57" bestFit="1" customWidth="1"/>
    <col min="4" max="4" width="35.109375" style="103" customWidth="1"/>
    <col min="5" max="8" width="11.88671875" style="104" customWidth="1"/>
    <col min="9" max="16" width="19.109375" style="14" customWidth="1"/>
    <col min="17" max="17" width="8.88671875" style="59"/>
    <col min="18" max="18" width="13.6640625" style="59" bestFit="1" customWidth="1"/>
    <col min="19" max="19" width="8.88671875" style="14"/>
    <col min="20" max="20" width="13.6640625" style="14" bestFit="1" customWidth="1"/>
    <col min="21" max="21" width="6.6640625" style="14" bestFit="1" customWidth="1"/>
    <col min="22" max="22" width="13.6640625" style="14" bestFit="1" customWidth="1"/>
    <col min="23" max="16384" width="8.88671875" style="14"/>
  </cols>
  <sheetData>
    <row r="1" spans="1:1646" s="58" customFormat="1" ht="26.4" thickBot="1" x14ac:dyDescent="0.35">
      <c r="A1" s="121" t="s">
        <v>0</v>
      </c>
      <c r="B1" s="122"/>
      <c r="C1" s="122"/>
      <c r="D1" s="122"/>
      <c r="E1" s="123" t="s">
        <v>1</v>
      </c>
      <c r="F1" s="124"/>
      <c r="G1" s="124"/>
      <c r="H1" s="124"/>
      <c r="I1" s="118" t="s">
        <v>2</v>
      </c>
      <c r="J1" s="119"/>
      <c r="K1" s="118" t="s">
        <v>3</v>
      </c>
      <c r="L1" s="119"/>
      <c r="M1" s="118" t="s">
        <v>4</v>
      </c>
      <c r="N1" s="119"/>
      <c r="O1" s="118" t="s">
        <v>5</v>
      </c>
      <c r="P1" s="119"/>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c r="JW1" s="57"/>
      <c r="JX1" s="57"/>
      <c r="JY1" s="57"/>
      <c r="JZ1" s="57"/>
      <c r="KA1" s="57"/>
      <c r="KB1" s="57"/>
      <c r="KC1" s="57"/>
      <c r="KD1" s="57"/>
      <c r="KE1" s="57"/>
      <c r="KF1" s="57"/>
      <c r="KG1" s="57"/>
      <c r="KH1" s="57"/>
      <c r="KI1" s="57"/>
      <c r="KJ1" s="57"/>
      <c r="KK1" s="57"/>
      <c r="KL1" s="57"/>
      <c r="KM1" s="57"/>
      <c r="KN1" s="57"/>
      <c r="KO1" s="57"/>
      <c r="KP1" s="57"/>
      <c r="KQ1" s="57"/>
      <c r="KR1" s="57"/>
      <c r="KS1" s="57"/>
      <c r="KT1" s="57"/>
      <c r="KU1" s="57"/>
      <c r="KV1" s="57"/>
      <c r="KW1" s="57"/>
      <c r="KX1" s="57"/>
      <c r="KY1" s="57"/>
      <c r="KZ1" s="57"/>
      <c r="LA1" s="57"/>
      <c r="LB1" s="57"/>
      <c r="LC1" s="57"/>
      <c r="LD1" s="57"/>
      <c r="LE1" s="57"/>
      <c r="LF1" s="57"/>
      <c r="LG1" s="57"/>
      <c r="LH1" s="57"/>
      <c r="LI1" s="57"/>
      <c r="LJ1" s="57"/>
      <c r="LK1" s="57"/>
      <c r="LL1" s="57"/>
      <c r="LM1" s="57"/>
      <c r="LN1" s="57"/>
      <c r="LO1" s="57"/>
      <c r="LP1" s="57"/>
      <c r="LQ1" s="57"/>
      <c r="LR1" s="57"/>
      <c r="LS1" s="57"/>
      <c r="LT1" s="57"/>
      <c r="LU1" s="57"/>
      <c r="LV1" s="57"/>
      <c r="LW1" s="57"/>
      <c r="LX1" s="57"/>
      <c r="LY1" s="57"/>
      <c r="LZ1" s="57"/>
      <c r="MA1" s="57"/>
      <c r="MB1" s="57"/>
      <c r="MC1" s="57"/>
      <c r="MD1" s="57"/>
      <c r="ME1" s="57"/>
      <c r="MF1" s="57"/>
      <c r="MG1" s="57"/>
      <c r="MH1" s="57"/>
      <c r="MI1" s="57"/>
      <c r="MJ1" s="57"/>
      <c r="MK1" s="57"/>
      <c r="ML1" s="57"/>
      <c r="MM1" s="57"/>
      <c r="MN1" s="57"/>
      <c r="MO1" s="57"/>
      <c r="MP1" s="57"/>
      <c r="MQ1" s="57"/>
      <c r="MR1" s="57"/>
      <c r="MS1" s="57"/>
      <c r="MT1" s="57"/>
      <c r="MU1" s="57"/>
      <c r="MV1" s="57"/>
      <c r="MW1" s="57"/>
      <c r="MX1" s="57"/>
      <c r="MY1" s="57"/>
      <c r="MZ1" s="57"/>
      <c r="NA1" s="57"/>
      <c r="NB1" s="57"/>
      <c r="NC1" s="57"/>
      <c r="ND1" s="57"/>
      <c r="NE1" s="57"/>
      <c r="NF1" s="57"/>
      <c r="NG1" s="57"/>
      <c r="NH1" s="57"/>
      <c r="NI1" s="57"/>
      <c r="NJ1" s="57"/>
      <c r="NK1" s="57"/>
      <c r="NL1" s="57"/>
      <c r="NM1" s="57"/>
      <c r="NN1" s="57"/>
      <c r="NO1" s="57"/>
      <c r="NP1" s="57"/>
      <c r="NQ1" s="57"/>
      <c r="NR1" s="57"/>
      <c r="NS1" s="57"/>
      <c r="NT1" s="57"/>
      <c r="NU1" s="57"/>
      <c r="NV1" s="57"/>
      <c r="NW1" s="57"/>
      <c r="NX1" s="57"/>
      <c r="NY1" s="57"/>
      <c r="NZ1" s="57"/>
      <c r="OA1" s="57"/>
      <c r="OB1" s="57"/>
      <c r="OC1" s="57"/>
      <c r="OD1" s="57"/>
      <c r="OE1" s="57"/>
      <c r="OF1" s="57"/>
      <c r="OG1" s="57"/>
      <c r="OH1" s="57"/>
      <c r="OI1" s="57"/>
      <c r="OJ1" s="57"/>
      <c r="OK1" s="57"/>
      <c r="OL1" s="57"/>
      <c r="OM1" s="57"/>
      <c r="ON1" s="57"/>
      <c r="OO1" s="57"/>
      <c r="OP1" s="57"/>
      <c r="OQ1" s="57"/>
      <c r="OR1" s="57"/>
      <c r="OS1" s="57"/>
      <c r="OT1" s="57"/>
      <c r="OU1" s="57"/>
      <c r="OV1" s="57"/>
      <c r="OW1" s="57"/>
      <c r="OX1" s="57"/>
      <c r="OY1" s="57"/>
      <c r="OZ1" s="57"/>
      <c r="PA1" s="57"/>
      <c r="PB1" s="57"/>
      <c r="PC1" s="57"/>
      <c r="PD1" s="57"/>
      <c r="PE1" s="57"/>
      <c r="PF1" s="57"/>
      <c r="PG1" s="57"/>
      <c r="PH1" s="57"/>
      <c r="PI1" s="57"/>
      <c r="PJ1" s="57"/>
      <c r="PK1" s="57"/>
      <c r="PL1" s="57"/>
      <c r="PM1" s="57"/>
      <c r="PN1" s="57"/>
      <c r="PO1" s="57"/>
      <c r="PP1" s="57"/>
      <c r="PQ1" s="57"/>
      <c r="PR1" s="57"/>
      <c r="PS1" s="57"/>
      <c r="PT1" s="57"/>
      <c r="PU1" s="57"/>
      <c r="PV1" s="57"/>
      <c r="PW1" s="57"/>
      <c r="PX1" s="57"/>
      <c r="PY1" s="57"/>
      <c r="PZ1" s="57"/>
      <c r="QA1" s="57"/>
      <c r="QB1" s="57"/>
      <c r="QC1" s="57"/>
      <c r="QD1" s="57"/>
      <c r="QE1" s="57"/>
      <c r="QF1" s="57"/>
      <c r="QG1" s="57"/>
      <c r="QH1" s="57"/>
      <c r="QI1" s="57"/>
      <c r="QJ1" s="57"/>
      <c r="QK1" s="57"/>
      <c r="QL1" s="57"/>
      <c r="QM1" s="57"/>
      <c r="QN1" s="57"/>
      <c r="QO1" s="57"/>
      <c r="QP1" s="57"/>
      <c r="QQ1" s="57"/>
      <c r="QR1" s="57"/>
      <c r="QS1" s="57"/>
      <c r="QT1" s="57"/>
      <c r="QU1" s="57"/>
      <c r="QV1" s="57"/>
      <c r="QW1" s="57"/>
      <c r="QX1" s="57"/>
      <c r="QY1" s="57"/>
      <c r="QZ1" s="57"/>
      <c r="RA1" s="57"/>
      <c r="RB1" s="57"/>
      <c r="RC1" s="57"/>
      <c r="RD1" s="57"/>
      <c r="RE1" s="57"/>
      <c r="RF1" s="57"/>
      <c r="RG1" s="57"/>
      <c r="RH1" s="57"/>
      <c r="RI1" s="57"/>
      <c r="RJ1" s="57"/>
      <c r="RK1" s="57"/>
      <c r="RL1" s="57"/>
      <c r="RM1" s="57"/>
      <c r="RN1" s="57"/>
      <c r="RO1" s="57"/>
      <c r="RP1" s="57"/>
      <c r="RQ1" s="57"/>
      <c r="RR1" s="57"/>
      <c r="RS1" s="57"/>
      <c r="RT1" s="57"/>
      <c r="RU1" s="57"/>
      <c r="RV1" s="57"/>
      <c r="RW1" s="57"/>
      <c r="RX1" s="57"/>
      <c r="RY1" s="57"/>
      <c r="RZ1" s="57"/>
      <c r="SA1" s="57"/>
      <c r="SB1" s="57"/>
      <c r="SC1" s="57"/>
      <c r="SD1" s="57"/>
      <c r="SE1" s="57"/>
      <c r="SF1" s="57"/>
      <c r="SG1" s="57"/>
      <c r="SH1" s="57"/>
      <c r="SI1" s="57"/>
      <c r="SJ1" s="57"/>
      <c r="SK1" s="57"/>
      <c r="SL1" s="57"/>
      <c r="SM1" s="57"/>
      <c r="SN1" s="57"/>
      <c r="SO1" s="57"/>
      <c r="SP1" s="57"/>
      <c r="SQ1" s="57"/>
      <c r="SR1" s="57"/>
      <c r="SS1" s="57"/>
      <c r="ST1" s="57"/>
      <c r="SU1" s="57"/>
      <c r="SV1" s="57"/>
      <c r="SW1" s="57"/>
      <c r="SX1" s="57"/>
      <c r="SY1" s="57"/>
      <c r="SZ1" s="57"/>
      <c r="TA1" s="57"/>
      <c r="TB1" s="57"/>
      <c r="TC1" s="57"/>
      <c r="TD1" s="57"/>
      <c r="TE1" s="57"/>
      <c r="TF1" s="57"/>
      <c r="TG1" s="57"/>
      <c r="TH1" s="57"/>
      <c r="TI1" s="57"/>
      <c r="TJ1" s="57"/>
      <c r="TK1" s="57"/>
      <c r="TL1" s="57"/>
      <c r="TM1" s="57"/>
      <c r="TN1" s="57"/>
      <c r="TO1" s="57"/>
      <c r="TP1" s="57"/>
      <c r="TQ1" s="57"/>
      <c r="TR1" s="57"/>
      <c r="TS1" s="57"/>
      <c r="TT1" s="57"/>
      <c r="TU1" s="57"/>
      <c r="TV1" s="57"/>
      <c r="TW1" s="57"/>
      <c r="TX1" s="57"/>
      <c r="TY1" s="57"/>
      <c r="TZ1" s="57"/>
      <c r="UA1" s="57"/>
      <c r="UB1" s="57"/>
      <c r="UC1" s="57"/>
      <c r="UD1" s="57"/>
      <c r="UE1" s="57"/>
      <c r="UF1" s="57"/>
      <c r="UG1" s="57"/>
      <c r="UH1" s="57"/>
      <c r="UI1" s="57"/>
      <c r="UJ1" s="57"/>
      <c r="UK1" s="57"/>
      <c r="UL1" s="57"/>
      <c r="UM1" s="57"/>
      <c r="UN1" s="57"/>
      <c r="UO1" s="57"/>
      <c r="UP1" s="57"/>
      <c r="UQ1" s="57"/>
      <c r="UR1" s="57"/>
      <c r="US1" s="57"/>
      <c r="UT1" s="57"/>
      <c r="UU1" s="57"/>
      <c r="UV1" s="57"/>
      <c r="UW1" s="57"/>
      <c r="UX1" s="57"/>
      <c r="UY1" s="57"/>
      <c r="UZ1" s="57"/>
      <c r="VA1" s="57"/>
      <c r="VB1" s="57"/>
      <c r="VC1" s="57"/>
      <c r="VD1" s="57"/>
      <c r="VE1" s="57"/>
      <c r="VF1" s="57"/>
      <c r="VG1" s="57"/>
      <c r="VH1" s="57"/>
      <c r="VI1" s="57"/>
      <c r="VJ1" s="57"/>
      <c r="VK1" s="57"/>
      <c r="VL1" s="57"/>
      <c r="VM1" s="57"/>
      <c r="VN1" s="57"/>
      <c r="VO1" s="57"/>
      <c r="VP1" s="57"/>
      <c r="VQ1" s="57"/>
      <c r="VR1" s="57"/>
      <c r="VS1" s="57"/>
      <c r="VT1" s="57"/>
      <c r="VU1" s="57"/>
      <c r="VV1" s="57"/>
      <c r="VW1" s="57"/>
      <c r="VX1" s="57"/>
      <c r="VY1" s="57"/>
      <c r="VZ1" s="57"/>
      <c r="WA1" s="57"/>
      <c r="WB1" s="57"/>
      <c r="WC1" s="57"/>
      <c r="WD1" s="57"/>
      <c r="WE1" s="57"/>
      <c r="WF1" s="57"/>
      <c r="WG1" s="57"/>
      <c r="WH1" s="57"/>
      <c r="WI1" s="57"/>
      <c r="WJ1" s="57"/>
      <c r="WK1" s="57"/>
      <c r="WL1" s="57"/>
      <c r="WM1" s="57"/>
      <c r="WN1" s="57"/>
      <c r="WO1" s="57"/>
      <c r="WP1" s="57"/>
      <c r="WQ1" s="57"/>
      <c r="WR1" s="57"/>
      <c r="WS1" s="57"/>
      <c r="WT1" s="57"/>
      <c r="WU1" s="57"/>
      <c r="WV1" s="57"/>
      <c r="WW1" s="57"/>
      <c r="WX1" s="57"/>
      <c r="WY1" s="57"/>
      <c r="WZ1" s="57"/>
      <c r="XA1" s="57"/>
      <c r="XB1" s="57"/>
      <c r="XC1" s="57"/>
      <c r="XD1" s="57"/>
      <c r="XE1" s="57"/>
      <c r="XF1" s="57"/>
      <c r="XG1" s="57"/>
      <c r="XH1" s="57"/>
      <c r="XI1" s="57"/>
      <c r="XJ1" s="57"/>
      <c r="XK1" s="57"/>
      <c r="XL1" s="57"/>
      <c r="XM1" s="57"/>
      <c r="XN1" s="57"/>
      <c r="XO1" s="57"/>
      <c r="XP1" s="57"/>
      <c r="XQ1" s="57"/>
      <c r="XR1" s="57"/>
      <c r="XS1" s="57"/>
      <c r="XT1" s="57"/>
      <c r="XU1" s="57"/>
      <c r="XV1" s="57"/>
      <c r="XW1" s="57"/>
      <c r="XX1" s="57"/>
      <c r="XY1" s="57"/>
      <c r="XZ1" s="57"/>
      <c r="YA1" s="57"/>
      <c r="YB1" s="57"/>
      <c r="YC1" s="57"/>
      <c r="YD1" s="57"/>
      <c r="YE1" s="57"/>
      <c r="YF1" s="57"/>
      <c r="YG1" s="57"/>
      <c r="YH1" s="57"/>
      <c r="YI1" s="57"/>
      <c r="YJ1" s="57"/>
      <c r="YK1" s="57"/>
      <c r="YL1" s="57"/>
      <c r="YM1" s="57"/>
      <c r="YN1" s="57"/>
      <c r="YO1" s="57"/>
      <c r="YP1" s="57"/>
      <c r="YQ1" s="57"/>
      <c r="YR1" s="57"/>
      <c r="YS1" s="57"/>
      <c r="YT1" s="57"/>
      <c r="YU1" s="57"/>
      <c r="YV1" s="57"/>
      <c r="YW1" s="57"/>
      <c r="YX1" s="57"/>
      <c r="YY1" s="57"/>
      <c r="YZ1" s="57"/>
      <c r="ZA1" s="57"/>
      <c r="ZB1" s="57"/>
      <c r="ZC1" s="57"/>
      <c r="ZD1" s="57"/>
      <c r="ZE1" s="57"/>
      <c r="ZF1" s="57"/>
      <c r="ZG1" s="57"/>
      <c r="ZH1" s="57"/>
      <c r="ZI1" s="57"/>
      <c r="ZJ1" s="57"/>
      <c r="ZK1" s="57"/>
      <c r="ZL1" s="57"/>
      <c r="ZM1" s="57"/>
      <c r="ZN1" s="57"/>
      <c r="ZO1" s="57"/>
      <c r="ZP1" s="57"/>
      <c r="ZQ1" s="57"/>
      <c r="ZR1" s="57"/>
      <c r="ZS1" s="57"/>
      <c r="ZT1" s="57"/>
      <c r="ZU1" s="57"/>
      <c r="ZV1" s="57"/>
      <c r="ZW1" s="57"/>
      <c r="ZX1" s="57"/>
      <c r="ZY1" s="57"/>
      <c r="ZZ1" s="57"/>
      <c r="AAA1" s="57"/>
      <c r="AAB1" s="57"/>
      <c r="AAC1" s="57"/>
      <c r="AAD1" s="57"/>
      <c r="AAE1" s="57"/>
      <c r="AAF1" s="57"/>
      <c r="AAG1" s="57"/>
      <c r="AAH1" s="57"/>
      <c r="AAI1" s="57"/>
      <c r="AAJ1" s="57"/>
      <c r="AAK1" s="57"/>
      <c r="AAL1" s="57"/>
      <c r="AAM1" s="57"/>
      <c r="AAN1" s="57"/>
      <c r="AAO1" s="57"/>
      <c r="AAP1" s="57"/>
      <c r="AAQ1" s="57"/>
      <c r="AAR1" s="57"/>
      <c r="AAS1" s="57"/>
      <c r="AAT1" s="57"/>
      <c r="AAU1" s="57"/>
      <c r="AAV1" s="57"/>
      <c r="AAW1" s="57"/>
      <c r="AAX1" s="57"/>
      <c r="AAY1" s="57"/>
      <c r="AAZ1" s="57"/>
      <c r="ABA1" s="57"/>
      <c r="ABB1" s="57"/>
      <c r="ABC1" s="57"/>
      <c r="ABD1" s="57"/>
      <c r="ABE1" s="57"/>
      <c r="ABF1" s="57"/>
      <c r="ABG1" s="57"/>
      <c r="ABH1" s="57"/>
      <c r="ABI1" s="57"/>
      <c r="ABJ1" s="57"/>
      <c r="ABK1" s="57"/>
      <c r="ABL1" s="57"/>
      <c r="ABM1" s="57"/>
      <c r="ABN1" s="57"/>
      <c r="ABO1" s="57"/>
      <c r="ABP1" s="57"/>
      <c r="ABQ1" s="57"/>
      <c r="ABR1" s="57"/>
      <c r="ABS1" s="57"/>
      <c r="ABT1" s="57"/>
      <c r="ABU1" s="57"/>
      <c r="ABV1" s="57"/>
      <c r="ABW1" s="57"/>
      <c r="ABX1" s="57"/>
      <c r="ABY1" s="57"/>
      <c r="ABZ1" s="57"/>
      <c r="ACA1" s="57"/>
      <c r="ACB1" s="57"/>
      <c r="ACC1" s="57"/>
      <c r="ACD1" s="57"/>
      <c r="ACE1" s="57"/>
      <c r="ACF1" s="57"/>
      <c r="ACG1" s="57"/>
      <c r="ACH1" s="57"/>
      <c r="ACI1" s="57"/>
      <c r="ACJ1" s="57"/>
      <c r="ACK1" s="57"/>
      <c r="ACL1" s="57"/>
      <c r="ACM1" s="57"/>
      <c r="ACN1" s="57"/>
      <c r="ACO1" s="57"/>
      <c r="ACP1" s="57"/>
      <c r="ACQ1" s="57"/>
      <c r="ACR1" s="57"/>
      <c r="ACS1" s="57"/>
      <c r="ACT1" s="57"/>
      <c r="ACU1" s="57"/>
      <c r="ACV1" s="57"/>
      <c r="ACW1" s="57"/>
      <c r="ACX1" s="57"/>
      <c r="ACY1" s="57"/>
      <c r="ACZ1" s="57"/>
      <c r="ADA1" s="57"/>
      <c r="ADB1" s="57"/>
      <c r="ADC1" s="57"/>
      <c r="ADD1" s="57"/>
      <c r="ADE1" s="57"/>
      <c r="ADF1" s="57"/>
      <c r="ADG1" s="57"/>
      <c r="ADH1" s="57"/>
      <c r="ADI1" s="57"/>
      <c r="ADJ1" s="57"/>
      <c r="ADK1" s="57"/>
      <c r="ADL1" s="57"/>
      <c r="ADM1" s="57"/>
      <c r="ADN1" s="57"/>
      <c r="ADO1" s="57"/>
      <c r="ADP1" s="57"/>
      <c r="ADQ1" s="57"/>
      <c r="ADR1" s="57"/>
      <c r="ADS1" s="57"/>
      <c r="ADT1" s="57"/>
      <c r="ADU1" s="57"/>
      <c r="ADV1" s="57"/>
      <c r="ADW1" s="57"/>
      <c r="ADX1" s="57"/>
      <c r="ADY1" s="57"/>
      <c r="ADZ1" s="57"/>
      <c r="AEA1" s="57"/>
      <c r="AEB1" s="57"/>
      <c r="AEC1" s="57"/>
      <c r="AED1" s="57"/>
      <c r="AEE1" s="57"/>
      <c r="AEF1" s="57"/>
      <c r="AEG1" s="57"/>
      <c r="AEH1" s="57"/>
      <c r="AEI1" s="57"/>
      <c r="AEJ1" s="57"/>
      <c r="AEK1" s="57"/>
      <c r="AEL1" s="57"/>
      <c r="AEM1" s="57"/>
      <c r="AEN1" s="57"/>
      <c r="AEO1" s="57"/>
      <c r="AEP1" s="57"/>
      <c r="AEQ1" s="57"/>
      <c r="AER1" s="57"/>
      <c r="AES1" s="57"/>
      <c r="AET1" s="57"/>
      <c r="AEU1" s="57"/>
      <c r="AEV1" s="57"/>
      <c r="AEW1" s="57"/>
      <c r="AEX1" s="57"/>
      <c r="AEY1" s="57"/>
      <c r="AEZ1" s="57"/>
      <c r="AFA1" s="57"/>
      <c r="AFB1" s="57"/>
      <c r="AFC1" s="57"/>
      <c r="AFD1" s="57"/>
      <c r="AFE1" s="57"/>
      <c r="AFF1" s="57"/>
      <c r="AFG1" s="57"/>
      <c r="AFH1" s="57"/>
      <c r="AFI1" s="57"/>
      <c r="AFJ1" s="57"/>
      <c r="AFK1" s="57"/>
      <c r="AFL1" s="57"/>
      <c r="AFM1" s="57"/>
      <c r="AFN1" s="57"/>
      <c r="AFO1" s="57"/>
      <c r="AFP1" s="57"/>
      <c r="AFQ1" s="57"/>
      <c r="AFR1" s="57"/>
      <c r="AFS1" s="57"/>
      <c r="AFT1" s="57"/>
      <c r="AFU1" s="57"/>
      <c r="AFV1" s="57"/>
      <c r="AFW1" s="57"/>
      <c r="AFX1" s="57"/>
      <c r="AFY1" s="57"/>
      <c r="AFZ1" s="57"/>
      <c r="AGA1" s="57"/>
      <c r="AGB1" s="57"/>
      <c r="AGC1" s="57"/>
      <c r="AGD1" s="57"/>
      <c r="AGE1" s="57"/>
      <c r="AGF1" s="57"/>
      <c r="AGG1" s="57"/>
      <c r="AGH1" s="57"/>
      <c r="AGI1" s="57"/>
      <c r="AGJ1" s="57"/>
      <c r="AGK1" s="57"/>
      <c r="AGL1" s="57"/>
      <c r="AGM1" s="57"/>
      <c r="AGN1" s="57"/>
      <c r="AGO1" s="57"/>
      <c r="AGP1" s="57"/>
      <c r="AGQ1" s="57"/>
      <c r="AGR1" s="57"/>
      <c r="AGS1" s="57"/>
      <c r="AGT1" s="57"/>
      <c r="AGU1" s="57"/>
      <c r="AGV1" s="57"/>
      <c r="AGW1" s="57"/>
      <c r="AGX1" s="57"/>
      <c r="AGY1" s="57"/>
      <c r="AGZ1" s="57"/>
      <c r="AHA1" s="57"/>
      <c r="AHB1" s="57"/>
      <c r="AHC1" s="57"/>
      <c r="AHD1" s="57"/>
      <c r="AHE1" s="57"/>
      <c r="AHF1" s="57"/>
      <c r="AHG1" s="57"/>
      <c r="AHH1" s="57"/>
      <c r="AHI1" s="57"/>
      <c r="AHJ1" s="57"/>
      <c r="AHK1" s="57"/>
      <c r="AHL1" s="57"/>
      <c r="AHM1" s="57"/>
      <c r="AHN1" s="57"/>
      <c r="AHO1" s="57"/>
      <c r="AHP1" s="57"/>
      <c r="AHQ1" s="57"/>
      <c r="AHR1" s="57"/>
      <c r="AHS1" s="57"/>
      <c r="AHT1" s="57"/>
      <c r="AHU1" s="57"/>
      <c r="AHV1" s="57"/>
      <c r="AHW1" s="57"/>
      <c r="AHX1" s="57"/>
      <c r="AHY1" s="57"/>
      <c r="AHZ1" s="57"/>
      <c r="AIA1" s="57"/>
      <c r="AIB1" s="57"/>
      <c r="AIC1" s="57"/>
      <c r="AID1" s="57"/>
      <c r="AIE1" s="57"/>
      <c r="AIF1" s="57"/>
      <c r="AIG1" s="57"/>
      <c r="AIH1" s="57"/>
      <c r="AII1" s="57"/>
      <c r="AIJ1" s="57"/>
      <c r="AIK1" s="57"/>
      <c r="AIL1" s="57"/>
      <c r="AIM1" s="57"/>
      <c r="AIN1" s="57"/>
      <c r="AIO1" s="57"/>
      <c r="AIP1" s="57"/>
      <c r="AIQ1" s="57"/>
      <c r="AIR1" s="57"/>
      <c r="AIS1" s="57"/>
      <c r="AIT1" s="57"/>
      <c r="AIU1" s="57"/>
      <c r="AIV1" s="57"/>
      <c r="AIW1" s="57"/>
      <c r="AIX1" s="57"/>
      <c r="AIY1" s="57"/>
      <c r="AIZ1" s="57"/>
      <c r="AJA1" s="57"/>
      <c r="AJB1" s="57"/>
      <c r="AJC1" s="57"/>
      <c r="AJD1" s="57"/>
      <c r="AJE1" s="57"/>
      <c r="AJF1" s="57"/>
      <c r="AJG1" s="57"/>
      <c r="AJH1" s="57"/>
      <c r="AJI1" s="57"/>
      <c r="AJJ1" s="57"/>
      <c r="AJK1" s="57"/>
      <c r="AJL1" s="57"/>
      <c r="AJM1" s="57"/>
      <c r="AJN1" s="57"/>
      <c r="AJO1" s="57"/>
      <c r="AJP1" s="57"/>
      <c r="AJQ1" s="57"/>
      <c r="AJR1" s="57"/>
      <c r="AJS1" s="57"/>
      <c r="AJT1" s="57"/>
      <c r="AJU1" s="57"/>
      <c r="AJV1" s="57"/>
      <c r="AJW1" s="57"/>
      <c r="AJX1" s="57"/>
      <c r="AJY1" s="57"/>
      <c r="AJZ1" s="57"/>
      <c r="AKA1" s="57"/>
      <c r="AKB1" s="57"/>
      <c r="AKC1" s="57"/>
      <c r="AKD1" s="57"/>
      <c r="AKE1" s="57"/>
      <c r="AKF1" s="57"/>
      <c r="AKG1" s="57"/>
      <c r="AKH1" s="57"/>
      <c r="AKI1" s="57"/>
      <c r="AKJ1" s="57"/>
      <c r="AKK1" s="57"/>
      <c r="AKL1" s="57"/>
      <c r="AKM1" s="57"/>
      <c r="AKN1" s="57"/>
      <c r="AKO1" s="57"/>
      <c r="AKP1" s="57"/>
      <c r="AKQ1" s="57"/>
      <c r="AKR1" s="57"/>
      <c r="AKS1" s="57"/>
      <c r="AKT1" s="57"/>
      <c r="AKU1" s="57"/>
      <c r="AKV1" s="57"/>
      <c r="AKW1" s="57"/>
      <c r="AKX1" s="57"/>
      <c r="AKY1" s="57"/>
      <c r="AKZ1" s="57"/>
      <c r="ALA1" s="57"/>
      <c r="ALB1" s="57"/>
      <c r="ALC1" s="57"/>
      <c r="ALD1" s="57"/>
      <c r="ALE1" s="57"/>
      <c r="ALF1" s="57"/>
      <c r="ALG1" s="57"/>
      <c r="ALH1" s="57"/>
      <c r="ALI1" s="57"/>
      <c r="ALJ1" s="57"/>
      <c r="ALK1" s="57"/>
      <c r="ALL1" s="57"/>
      <c r="ALM1" s="57"/>
      <c r="ALN1" s="57"/>
      <c r="ALO1" s="57"/>
      <c r="ALP1" s="57"/>
      <c r="ALQ1" s="57"/>
      <c r="ALR1" s="57"/>
      <c r="ALS1" s="57"/>
      <c r="ALT1" s="57"/>
      <c r="ALU1" s="57"/>
      <c r="ALV1" s="57"/>
      <c r="ALW1" s="57"/>
      <c r="ALX1" s="57"/>
      <c r="ALY1" s="57"/>
      <c r="ALZ1" s="57"/>
      <c r="AMA1" s="57"/>
      <c r="AMB1" s="57"/>
      <c r="AMC1" s="57"/>
      <c r="AMD1" s="57"/>
      <c r="AME1" s="57"/>
      <c r="AMF1" s="57"/>
      <c r="AMG1" s="57"/>
      <c r="AMH1" s="57"/>
      <c r="AMI1" s="57"/>
      <c r="AMJ1" s="57"/>
      <c r="AMK1" s="57"/>
      <c r="AML1" s="57"/>
      <c r="AMM1" s="57"/>
      <c r="AMN1" s="57"/>
      <c r="AMO1" s="57"/>
      <c r="AMP1" s="57"/>
      <c r="AMQ1" s="57"/>
      <c r="AMR1" s="57"/>
      <c r="AMS1" s="57"/>
      <c r="AMT1" s="57"/>
      <c r="AMU1" s="57"/>
      <c r="AMV1" s="57"/>
      <c r="AMW1" s="57"/>
      <c r="AMX1" s="57"/>
      <c r="AMY1" s="57"/>
      <c r="AMZ1" s="57"/>
      <c r="ANA1" s="57"/>
      <c r="ANB1" s="57"/>
      <c r="ANC1" s="57"/>
      <c r="AND1" s="57"/>
      <c r="ANE1" s="57"/>
      <c r="ANF1" s="57"/>
      <c r="ANG1" s="57"/>
      <c r="ANH1" s="57"/>
      <c r="ANI1" s="57"/>
      <c r="ANJ1" s="57"/>
      <c r="ANK1" s="57"/>
      <c r="ANL1" s="57"/>
      <c r="ANM1" s="57"/>
      <c r="ANN1" s="57"/>
      <c r="ANO1" s="57"/>
      <c r="ANP1" s="57"/>
      <c r="ANQ1" s="57"/>
      <c r="ANR1" s="57"/>
      <c r="ANS1" s="57"/>
      <c r="ANT1" s="57"/>
      <c r="ANU1" s="57"/>
      <c r="ANV1" s="57"/>
      <c r="ANW1" s="57"/>
      <c r="ANX1" s="57"/>
      <c r="ANY1" s="57"/>
      <c r="ANZ1" s="57"/>
      <c r="AOA1" s="57"/>
      <c r="AOB1" s="57"/>
      <c r="AOC1" s="57"/>
      <c r="AOD1" s="57"/>
      <c r="AOE1" s="57"/>
      <c r="AOF1" s="57"/>
      <c r="AOG1" s="57"/>
      <c r="AOH1" s="57"/>
      <c r="AOI1" s="57"/>
      <c r="AOJ1" s="57"/>
      <c r="AOK1" s="57"/>
      <c r="AOL1" s="57"/>
      <c r="AOM1" s="57"/>
      <c r="AON1" s="57"/>
      <c r="AOO1" s="57"/>
      <c r="AOP1" s="57"/>
      <c r="AOQ1" s="57"/>
      <c r="AOR1" s="57"/>
      <c r="AOS1" s="57"/>
      <c r="AOT1" s="57"/>
      <c r="AOU1" s="57"/>
      <c r="AOV1" s="57"/>
      <c r="AOW1" s="57"/>
      <c r="AOX1" s="57"/>
      <c r="AOY1" s="57"/>
      <c r="AOZ1" s="57"/>
      <c r="APA1" s="57"/>
      <c r="APB1" s="57"/>
      <c r="APC1" s="57"/>
      <c r="APD1" s="57"/>
      <c r="APE1" s="57"/>
      <c r="APF1" s="57"/>
      <c r="APG1" s="57"/>
      <c r="APH1" s="57"/>
      <c r="API1" s="57"/>
      <c r="APJ1" s="57"/>
      <c r="APK1" s="57"/>
      <c r="APL1" s="57"/>
      <c r="APM1" s="57"/>
      <c r="APN1" s="57"/>
      <c r="APO1" s="57"/>
      <c r="APP1" s="57"/>
      <c r="APQ1" s="57"/>
      <c r="APR1" s="57"/>
      <c r="APS1" s="57"/>
      <c r="APT1" s="57"/>
      <c r="APU1" s="57"/>
      <c r="APV1" s="57"/>
      <c r="APW1" s="57"/>
      <c r="APX1" s="57"/>
      <c r="APY1" s="57"/>
      <c r="APZ1" s="57"/>
      <c r="AQA1" s="57"/>
      <c r="AQB1" s="57"/>
      <c r="AQC1" s="57"/>
      <c r="AQD1" s="57"/>
      <c r="AQE1" s="57"/>
      <c r="AQF1" s="57"/>
      <c r="AQG1" s="57"/>
      <c r="AQH1" s="57"/>
      <c r="AQI1" s="57"/>
      <c r="AQJ1" s="57"/>
      <c r="AQK1" s="57"/>
      <c r="AQL1" s="57"/>
      <c r="AQM1" s="57"/>
      <c r="AQN1" s="57"/>
      <c r="AQO1" s="57"/>
      <c r="AQP1" s="57"/>
      <c r="AQQ1" s="57"/>
      <c r="AQR1" s="57"/>
      <c r="AQS1" s="57"/>
      <c r="AQT1" s="57"/>
      <c r="AQU1" s="57"/>
      <c r="AQV1" s="57"/>
      <c r="AQW1" s="57"/>
      <c r="AQX1" s="57"/>
      <c r="AQY1" s="57"/>
      <c r="AQZ1" s="57"/>
      <c r="ARA1" s="57"/>
      <c r="ARB1" s="57"/>
      <c r="ARC1" s="57"/>
      <c r="ARD1" s="57"/>
      <c r="ARE1" s="57"/>
      <c r="ARF1" s="57"/>
      <c r="ARG1" s="57"/>
      <c r="ARH1" s="57"/>
      <c r="ARI1" s="57"/>
      <c r="ARJ1" s="57"/>
      <c r="ARK1" s="57"/>
      <c r="ARL1" s="57"/>
      <c r="ARM1" s="57"/>
      <c r="ARN1" s="57"/>
      <c r="ARO1" s="57"/>
      <c r="ARP1" s="57"/>
      <c r="ARQ1" s="57"/>
      <c r="ARR1" s="57"/>
      <c r="ARS1" s="57"/>
      <c r="ART1" s="57"/>
      <c r="ARU1" s="57"/>
      <c r="ARV1" s="57"/>
      <c r="ARW1" s="57"/>
      <c r="ARX1" s="57"/>
      <c r="ARY1" s="57"/>
      <c r="ARZ1" s="57"/>
      <c r="ASA1" s="57"/>
      <c r="ASB1" s="57"/>
      <c r="ASC1" s="57"/>
      <c r="ASD1" s="57"/>
      <c r="ASE1" s="57"/>
      <c r="ASF1" s="57"/>
      <c r="ASG1" s="57"/>
      <c r="ASH1" s="57"/>
      <c r="ASI1" s="57"/>
      <c r="ASJ1" s="57"/>
      <c r="ASK1" s="57"/>
      <c r="ASL1" s="57"/>
      <c r="ASM1" s="57"/>
      <c r="ASN1" s="57"/>
      <c r="ASO1" s="57"/>
      <c r="ASP1" s="57"/>
      <c r="ASQ1" s="57"/>
      <c r="ASR1" s="57"/>
      <c r="ASS1" s="57"/>
      <c r="AST1" s="57"/>
      <c r="ASU1" s="57"/>
      <c r="ASV1" s="57"/>
      <c r="ASW1" s="57"/>
      <c r="ASX1" s="57"/>
      <c r="ASY1" s="57"/>
      <c r="ASZ1" s="57"/>
      <c r="ATA1" s="57"/>
      <c r="ATB1" s="57"/>
      <c r="ATC1" s="57"/>
      <c r="ATD1" s="57"/>
      <c r="ATE1" s="57"/>
      <c r="ATF1" s="57"/>
      <c r="ATG1" s="57"/>
      <c r="ATH1" s="57"/>
      <c r="ATI1" s="57"/>
      <c r="ATJ1" s="57"/>
      <c r="ATK1" s="57"/>
      <c r="ATL1" s="57"/>
      <c r="ATM1" s="57"/>
      <c r="ATN1" s="57"/>
      <c r="ATO1" s="57"/>
      <c r="ATP1" s="57"/>
      <c r="ATQ1" s="57"/>
      <c r="ATR1" s="57"/>
      <c r="ATS1" s="57"/>
      <c r="ATT1" s="57"/>
      <c r="ATU1" s="57"/>
      <c r="ATV1" s="57"/>
      <c r="ATW1" s="57"/>
      <c r="ATX1" s="57"/>
      <c r="ATY1" s="57"/>
      <c r="ATZ1" s="57"/>
      <c r="AUA1" s="57"/>
      <c r="AUB1" s="57"/>
      <c r="AUC1" s="57"/>
      <c r="AUD1" s="57"/>
      <c r="AUE1" s="57"/>
      <c r="AUF1" s="57"/>
      <c r="AUG1" s="57"/>
      <c r="AUH1" s="57"/>
      <c r="AUI1" s="57"/>
      <c r="AUJ1" s="57"/>
      <c r="AUK1" s="57"/>
      <c r="AUL1" s="57"/>
      <c r="AUM1" s="57"/>
      <c r="AUN1" s="57"/>
      <c r="AUO1" s="57"/>
      <c r="AUP1" s="57"/>
      <c r="AUQ1" s="57"/>
      <c r="AUR1" s="57"/>
      <c r="AUS1" s="57"/>
      <c r="AUT1" s="57"/>
      <c r="AUU1" s="57"/>
      <c r="AUV1" s="57"/>
      <c r="AUW1" s="57"/>
      <c r="AUX1" s="57"/>
      <c r="AUY1" s="57"/>
      <c r="AUZ1" s="57"/>
      <c r="AVA1" s="57"/>
      <c r="AVB1" s="57"/>
      <c r="AVC1" s="57"/>
      <c r="AVD1" s="57"/>
      <c r="AVE1" s="57"/>
      <c r="AVF1" s="57"/>
      <c r="AVG1" s="57"/>
      <c r="AVH1" s="57"/>
      <c r="AVI1" s="57"/>
      <c r="AVJ1" s="57"/>
      <c r="AVK1" s="57"/>
      <c r="AVL1" s="57"/>
      <c r="AVM1" s="57"/>
      <c r="AVN1" s="57"/>
      <c r="AVO1" s="57"/>
      <c r="AVP1" s="57"/>
      <c r="AVQ1" s="57"/>
      <c r="AVR1" s="57"/>
      <c r="AVS1" s="57"/>
      <c r="AVT1" s="57"/>
      <c r="AVU1" s="57"/>
      <c r="AVV1" s="57"/>
      <c r="AVW1" s="57"/>
      <c r="AVX1" s="57"/>
      <c r="AVY1" s="57"/>
      <c r="AVZ1" s="57"/>
      <c r="AWA1" s="57"/>
      <c r="AWB1" s="57"/>
      <c r="AWC1" s="57"/>
      <c r="AWD1" s="57"/>
      <c r="AWE1" s="57"/>
      <c r="AWF1" s="57"/>
      <c r="AWG1" s="57"/>
      <c r="AWH1" s="57"/>
      <c r="AWI1" s="57"/>
      <c r="AWJ1" s="57"/>
      <c r="AWK1" s="57"/>
      <c r="AWL1" s="57"/>
      <c r="AWM1" s="57"/>
      <c r="AWN1" s="57"/>
      <c r="AWO1" s="57"/>
      <c r="AWP1" s="57"/>
      <c r="AWQ1" s="57"/>
      <c r="AWR1" s="57"/>
      <c r="AWS1" s="57"/>
      <c r="AWT1" s="57"/>
      <c r="AWU1" s="57"/>
      <c r="AWV1" s="57"/>
      <c r="AWW1" s="57"/>
      <c r="AWX1" s="57"/>
      <c r="AWY1" s="57"/>
      <c r="AWZ1" s="57"/>
      <c r="AXA1" s="57"/>
      <c r="AXB1" s="57"/>
      <c r="AXC1" s="57"/>
      <c r="AXD1" s="57"/>
      <c r="AXE1" s="57"/>
      <c r="AXF1" s="57"/>
      <c r="AXG1" s="57"/>
      <c r="AXH1" s="57"/>
      <c r="AXI1" s="57"/>
      <c r="AXJ1" s="57"/>
      <c r="AXK1" s="57"/>
      <c r="AXL1" s="57"/>
      <c r="AXM1" s="57"/>
      <c r="AXN1" s="57"/>
      <c r="AXO1" s="57"/>
      <c r="AXP1" s="57"/>
      <c r="AXQ1" s="57"/>
      <c r="AXR1" s="57"/>
      <c r="AXS1" s="57"/>
      <c r="AXT1" s="57"/>
      <c r="AXU1" s="57"/>
      <c r="AXV1" s="57"/>
      <c r="AXW1" s="57"/>
      <c r="AXX1" s="57"/>
      <c r="AXY1" s="57"/>
      <c r="AXZ1" s="57"/>
      <c r="AYA1" s="57"/>
      <c r="AYB1" s="57"/>
      <c r="AYC1" s="57"/>
      <c r="AYD1" s="57"/>
      <c r="AYE1" s="57"/>
      <c r="AYF1" s="57"/>
      <c r="AYG1" s="57"/>
      <c r="AYH1" s="57"/>
      <c r="AYI1" s="57"/>
      <c r="AYJ1" s="57"/>
      <c r="AYK1" s="57"/>
      <c r="AYL1" s="57"/>
      <c r="AYM1" s="57"/>
      <c r="AYN1" s="57"/>
      <c r="AYO1" s="57"/>
      <c r="AYP1" s="57"/>
      <c r="AYQ1" s="57"/>
      <c r="AYR1" s="57"/>
      <c r="AYS1" s="57"/>
      <c r="AYT1" s="57"/>
      <c r="AYU1" s="57"/>
      <c r="AYV1" s="57"/>
      <c r="AYW1" s="57"/>
      <c r="AYX1" s="57"/>
      <c r="AYY1" s="57"/>
      <c r="AYZ1" s="57"/>
      <c r="AZA1" s="57"/>
      <c r="AZB1" s="57"/>
      <c r="AZC1" s="57"/>
      <c r="AZD1" s="57"/>
      <c r="AZE1" s="57"/>
      <c r="AZF1" s="57"/>
      <c r="AZG1" s="57"/>
      <c r="AZH1" s="57"/>
      <c r="AZI1" s="57"/>
      <c r="AZJ1" s="57"/>
      <c r="AZK1" s="57"/>
      <c r="AZL1" s="57"/>
      <c r="AZM1" s="57"/>
      <c r="AZN1" s="57"/>
      <c r="AZO1" s="57"/>
      <c r="AZP1" s="57"/>
      <c r="AZQ1" s="57"/>
      <c r="AZR1" s="57"/>
      <c r="AZS1" s="57"/>
      <c r="AZT1" s="57"/>
      <c r="AZU1" s="57"/>
      <c r="AZV1" s="57"/>
      <c r="AZW1" s="57"/>
      <c r="AZX1" s="57"/>
      <c r="AZY1" s="57"/>
      <c r="AZZ1" s="57"/>
      <c r="BAA1" s="57"/>
      <c r="BAB1" s="57"/>
      <c r="BAC1" s="57"/>
      <c r="BAD1" s="57"/>
      <c r="BAE1" s="57"/>
      <c r="BAF1" s="57"/>
      <c r="BAG1" s="57"/>
      <c r="BAH1" s="57"/>
      <c r="BAI1" s="57"/>
      <c r="BAJ1" s="57"/>
      <c r="BAK1" s="57"/>
      <c r="BAL1" s="57"/>
      <c r="BAM1" s="57"/>
      <c r="BAN1" s="57"/>
      <c r="BAO1" s="57"/>
      <c r="BAP1" s="57"/>
      <c r="BAQ1" s="57"/>
      <c r="BAR1" s="57"/>
      <c r="BAS1" s="57"/>
      <c r="BAT1" s="57"/>
      <c r="BAU1" s="57"/>
      <c r="BAV1" s="57"/>
      <c r="BAW1" s="57"/>
      <c r="BAX1" s="57"/>
      <c r="BAY1" s="57"/>
      <c r="BAZ1" s="57"/>
      <c r="BBA1" s="57"/>
      <c r="BBB1" s="57"/>
      <c r="BBC1" s="57"/>
      <c r="BBD1" s="57"/>
      <c r="BBE1" s="57"/>
      <c r="BBF1" s="57"/>
      <c r="BBG1" s="57"/>
      <c r="BBH1" s="57"/>
      <c r="BBI1" s="57"/>
      <c r="BBJ1" s="57"/>
      <c r="BBK1" s="57"/>
      <c r="BBL1" s="57"/>
      <c r="BBM1" s="57"/>
      <c r="BBN1" s="57"/>
      <c r="BBO1" s="57"/>
      <c r="BBP1" s="57"/>
      <c r="BBQ1" s="57"/>
      <c r="BBR1" s="57"/>
      <c r="BBS1" s="57"/>
      <c r="BBT1" s="57"/>
      <c r="BBU1" s="57"/>
      <c r="BBV1" s="57"/>
      <c r="BBW1" s="57"/>
      <c r="BBX1" s="57"/>
      <c r="BBY1" s="57"/>
      <c r="BBZ1" s="57"/>
      <c r="BCA1" s="57"/>
      <c r="BCB1" s="57"/>
      <c r="BCC1" s="57"/>
      <c r="BCD1" s="57"/>
      <c r="BCE1" s="57"/>
      <c r="BCF1" s="57"/>
      <c r="BCG1" s="57"/>
      <c r="BCH1" s="57"/>
      <c r="BCI1" s="57"/>
      <c r="BCJ1" s="57"/>
      <c r="BCK1" s="57"/>
      <c r="BCL1" s="57"/>
      <c r="BCM1" s="57"/>
      <c r="BCN1" s="57"/>
      <c r="BCO1" s="57"/>
      <c r="BCP1" s="57"/>
      <c r="BCQ1" s="57"/>
      <c r="BCR1" s="57"/>
      <c r="BCS1" s="57"/>
      <c r="BCT1" s="57"/>
      <c r="BCU1" s="57"/>
      <c r="BCV1" s="57"/>
      <c r="BCW1" s="57"/>
      <c r="BCX1" s="57"/>
      <c r="BCY1" s="57"/>
      <c r="BCZ1" s="57"/>
      <c r="BDA1" s="57"/>
      <c r="BDB1" s="57"/>
      <c r="BDC1" s="57"/>
      <c r="BDD1" s="57"/>
      <c r="BDE1" s="57"/>
      <c r="BDF1" s="57"/>
      <c r="BDG1" s="57"/>
      <c r="BDH1" s="57"/>
      <c r="BDI1" s="57"/>
      <c r="BDJ1" s="57"/>
      <c r="BDK1" s="57"/>
      <c r="BDL1" s="57"/>
      <c r="BDM1" s="57"/>
      <c r="BDN1" s="57"/>
      <c r="BDO1" s="57"/>
      <c r="BDP1" s="57"/>
      <c r="BDQ1" s="57"/>
      <c r="BDR1" s="57"/>
      <c r="BDS1" s="57"/>
      <c r="BDT1" s="57"/>
      <c r="BDU1" s="57"/>
      <c r="BDV1" s="57"/>
      <c r="BDW1" s="57"/>
      <c r="BDX1" s="57"/>
      <c r="BDY1" s="57"/>
      <c r="BDZ1" s="57"/>
      <c r="BEA1" s="57"/>
      <c r="BEB1" s="57"/>
      <c r="BEC1" s="57"/>
      <c r="BED1" s="57"/>
      <c r="BEE1" s="57"/>
      <c r="BEF1" s="57"/>
      <c r="BEG1" s="57"/>
      <c r="BEH1" s="57"/>
      <c r="BEI1" s="57"/>
      <c r="BEJ1" s="57"/>
      <c r="BEK1" s="57"/>
      <c r="BEL1" s="57"/>
      <c r="BEM1" s="57"/>
      <c r="BEN1" s="57"/>
      <c r="BEO1" s="57"/>
      <c r="BEP1" s="57"/>
      <c r="BEQ1" s="57"/>
      <c r="BER1" s="57"/>
      <c r="BES1" s="57"/>
      <c r="BET1" s="57"/>
      <c r="BEU1" s="57"/>
      <c r="BEV1" s="57"/>
      <c r="BEW1" s="57"/>
      <c r="BEX1" s="57"/>
      <c r="BEY1" s="57"/>
      <c r="BEZ1" s="57"/>
      <c r="BFA1" s="57"/>
      <c r="BFB1" s="57"/>
      <c r="BFC1" s="57"/>
      <c r="BFD1" s="57"/>
      <c r="BFE1" s="57"/>
      <c r="BFF1" s="57"/>
      <c r="BFG1" s="57"/>
      <c r="BFH1" s="57"/>
      <c r="BFI1" s="57"/>
      <c r="BFJ1" s="57"/>
      <c r="BFK1" s="57"/>
      <c r="BFL1" s="57"/>
      <c r="BFM1" s="57"/>
      <c r="BFN1" s="57"/>
      <c r="BFO1" s="57"/>
      <c r="BFP1" s="57"/>
      <c r="BFQ1" s="57"/>
      <c r="BFR1" s="57"/>
      <c r="BFS1" s="57"/>
      <c r="BFT1" s="57"/>
      <c r="BFU1" s="57"/>
      <c r="BFV1" s="57"/>
      <c r="BFW1" s="57"/>
      <c r="BFX1" s="57"/>
      <c r="BFY1" s="57"/>
      <c r="BFZ1" s="57"/>
      <c r="BGA1" s="57"/>
      <c r="BGB1" s="57"/>
      <c r="BGC1" s="57"/>
      <c r="BGD1" s="57"/>
      <c r="BGE1" s="57"/>
      <c r="BGF1" s="57"/>
      <c r="BGG1" s="57"/>
      <c r="BGH1" s="57"/>
      <c r="BGI1" s="57"/>
      <c r="BGJ1" s="57"/>
      <c r="BGK1" s="57"/>
      <c r="BGL1" s="57"/>
      <c r="BGM1" s="57"/>
      <c r="BGN1" s="57"/>
      <c r="BGO1" s="57"/>
      <c r="BGP1" s="57"/>
      <c r="BGQ1" s="57"/>
      <c r="BGR1" s="57"/>
      <c r="BGS1" s="57"/>
      <c r="BGT1" s="57"/>
      <c r="BGU1" s="57"/>
      <c r="BGV1" s="57"/>
      <c r="BGW1" s="57"/>
      <c r="BGX1" s="57"/>
      <c r="BGY1" s="57"/>
      <c r="BGZ1" s="57"/>
      <c r="BHA1" s="57"/>
      <c r="BHB1" s="57"/>
      <c r="BHC1" s="57"/>
      <c r="BHD1" s="57"/>
      <c r="BHE1" s="57"/>
      <c r="BHF1" s="57"/>
      <c r="BHG1" s="57"/>
      <c r="BHH1" s="57"/>
      <c r="BHI1" s="57"/>
      <c r="BHJ1" s="57"/>
      <c r="BHK1" s="57"/>
      <c r="BHL1" s="57"/>
      <c r="BHM1" s="57"/>
      <c r="BHN1" s="57"/>
      <c r="BHO1" s="57"/>
      <c r="BHP1" s="57"/>
      <c r="BHQ1" s="57"/>
      <c r="BHR1" s="57"/>
      <c r="BHS1" s="57"/>
      <c r="BHT1" s="57"/>
      <c r="BHU1" s="57"/>
      <c r="BHV1" s="57"/>
      <c r="BHW1" s="57"/>
      <c r="BHX1" s="57"/>
      <c r="BHY1" s="57"/>
      <c r="BHZ1" s="57"/>
      <c r="BIA1" s="57"/>
      <c r="BIB1" s="57"/>
      <c r="BIC1" s="57"/>
      <c r="BID1" s="57"/>
      <c r="BIE1" s="57"/>
      <c r="BIF1" s="57"/>
      <c r="BIG1" s="57"/>
      <c r="BIH1" s="57"/>
      <c r="BII1" s="57"/>
      <c r="BIJ1" s="57"/>
      <c r="BIK1" s="57"/>
      <c r="BIL1" s="57"/>
      <c r="BIM1" s="57"/>
      <c r="BIN1" s="57"/>
      <c r="BIO1" s="57"/>
      <c r="BIP1" s="57"/>
      <c r="BIQ1" s="57"/>
      <c r="BIR1" s="57"/>
      <c r="BIS1" s="57"/>
      <c r="BIT1" s="57"/>
      <c r="BIU1" s="57"/>
      <c r="BIV1" s="57"/>
      <c r="BIW1" s="57"/>
      <c r="BIX1" s="57"/>
      <c r="BIY1" s="57"/>
      <c r="BIZ1" s="57"/>
      <c r="BJA1" s="57"/>
      <c r="BJB1" s="57"/>
      <c r="BJC1" s="57"/>
      <c r="BJD1" s="57"/>
      <c r="BJE1" s="57"/>
      <c r="BJF1" s="57"/>
      <c r="BJG1" s="57"/>
      <c r="BJH1" s="57"/>
      <c r="BJI1" s="57"/>
      <c r="BJJ1" s="57"/>
      <c r="BJK1" s="57"/>
      <c r="BJL1" s="57"/>
      <c r="BJM1" s="57"/>
      <c r="BJN1" s="57"/>
      <c r="BJO1" s="57"/>
      <c r="BJP1" s="57"/>
      <c r="BJQ1" s="57"/>
      <c r="BJR1" s="57"/>
      <c r="BJS1" s="57"/>
      <c r="BJT1" s="57"/>
      <c r="BJU1" s="57"/>
      <c r="BJV1" s="57"/>
      <c r="BJW1" s="57"/>
      <c r="BJX1" s="57"/>
      <c r="BJY1" s="57"/>
      <c r="BJZ1" s="57"/>
      <c r="BKA1" s="57"/>
      <c r="BKB1" s="57"/>
      <c r="BKC1" s="57"/>
      <c r="BKD1" s="57"/>
      <c r="BKE1" s="57"/>
      <c r="BKF1" s="57"/>
      <c r="BKG1" s="57"/>
      <c r="BKH1" s="57"/>
    </row>
    <row r="2" spans="1:1646" s="58" customFormat="1" ht="15" thickBot="1" x14ac:dyDescent="0.35">
      <c r="A2" s="23" t="s">
        <v>6</v>
      </c>
      <c r="B2" s="24" t="s">
        <v>7</v>
      </c>
      <c r="C2" s="24" t="s">
        <v>8</v>
      </c>
      <c r="D2" s="49" t="s">
        <v>9</v>
      </c>
      <c r="E2" s="25">
        <v>2021</v>
      </c>
      <c r="F2" s="25">
        <v>2022</v>
      </c>
      <c r="G2" s="25">
        <v>2023</v>
      </c>
      <c r="H2" s="25">
        <v>2024</v>
      </c>
      <c r="I2" s="25" t="s">
        <v>10</v>
      </c>
      <c r="J2" s="25" t="s">
        <v>11</v>
      </c>
      <c r="K2" s="25" t="s">
        <v>10</v>
      </c>
      <c r="L2" s="25" t="s">
        <v>11</v>
      </c>
      <c r="M2" s="25" t="s">
        <v>10</v>
      </c>
      <c r="N2" s="25" t="s">
        <v>11</v>
      </c>
      <c r="O2" s="25" t="s">
        <v>10</v>
      </c>
      <c r="P2" s="25" t="s">
        <v>11</v>
      </c>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c r="KM2" s="57"/>
      <c r="KN2" s="57"/>
      <c r="KO2" s="57"/>
      <c r="KP2" s="57"/>
      <c r="KQ2" s="57"/>
      <c r="KR2" s="57"/>
      <c r="KS2" s="57"/>
      <c r="KT2" s="57"/>
      <c r="KU2" s="57"/>
      <c r="KV2" s="57"/>
      <c r="KW2" s="57"/>
      <c r="KX2" s="57"/>
      <c r="KY2" s="57"/>
      <c r="KZ2" s="57"/>
      <c r="LA2" s="57"/>
      <c r="LB2" s="57"/>
      <c r="LC2" s="57"/>
      <c r="LD2" s="57"/>
      <c r="LE2" s="57"/>
      <c r="LF2" s="57"/>
      <c r="LG2" s="57"/>
      <c r="LH2" s="57"/>
      <c r="LI2" s="57"/>
      <c r="LJ2" s="57"/>
      <c r="LK2" s="57"/>
      <c r="LL2" s="57"/>
      <c r="LM2" s="57"/>
      <c r="LN2" s="57"/>
      <c r="LO2" s="57"/>
      <c r="LP2" s="57"/>
      <c r="LQ2" s="57"/>
      <c r="LR2" s="57"/>
      <c r="LS2" s="57"/>
      <c r="LT2" s="57"/>
      <c r="LU2" s="57"/>
      <c r="LV2" s="57"/>
      <c r="LW2" s="57"/>
      <c r="LX2" s="57"/>
      <c r="LY2" s="57"/>
      <c r="LZ2" s="57"/>
      <c r="MA2" s="57"/>
      <c r="MB2" s="57"/>
      <c r="MC2" s="57"/>
      <c r="MD2" s="57"/>
      <c r="ME2" s="57"/>
      <c r="MF2" s="57"/>
      <c r="MG2" s="57"/>
      <c r="MH2" s="57"/>
      <c r="MI2" s="57"/>
      <c r="MJ2" s="57"/>
      <c r="MK2" s="57"/>
      <c r="ML2" s="57"/>
      <c r="MM2" s="57"/>
      <c r="MN2" s="57"/>
      <c r="MO2" s="57"/>
      <c r="MP2" s="57"/>
      <c r="MQ2" s="57"/>
      <c r="MR2" s="57"/>
      <c r="MS2" s="57"/>
      <c r="MT2" s="57"/>
      <c r="MU2" s="57"/>
      <c r="MV2" s="57"/>
      <c r="MW2" s="57"/>
      <c r="MX2" s="57"/>
      <c r="MY2" s="57"/>
      <c r="MZ2" s="57"/>
      <c r="NA2" s="57"/>
      <c r="NB2" s="57"/>
      <c r="NC2" s="57"/>
      <c r="ND2" s="57"/>
      <c r="NE2" s="57"/>
      <c r="NF2" s="57"/>
      <c r="NG2" s="57"/>
      <c r="NH2" s="57"/>
      <c r="NI2" s="57"/>
      <c r="NJ2" s="57"/>
      <c r="NK2" s="57"/>
      <c r="NL2" s="57"/>
      <c r="NM2" s="57"/>
      <c r="NN2" s="57"/>
      <c r="NO2" s="57"/>
      <c r="NP2" s="57"/>
      <c r="NQ2" s="57"/>
      <c r="NR2" s="57"/>
      <c r="NS2" s="57"/>
      <c r="NT2" s="57"/>
      <c r="NU2" s="57"/>
      <c r="NV2" s="57"/>
      <c r="NW2" s="57"/>
      <c r="NX2" s="57"/>
      <c r="NY2" s="57"/>
      <c r="NZ2" s="57"/>
      <c r="OA2" s="57"/>
      <c r="OB2" s="57"/>
      <c r="OC2" s="57"/>
      <c r="OD2" s="57"/>
      <c r="OE2" s="57"/>
      <c r="OF2" s="57"/>
      <c r="OG2" s="57"/>
      <c r="OH2" s="57"/>
      <c r="OI2" s="57"/>
      <c r="OJ2" s="57"/>
      <c r="OK2" s="57"/>
      <c r="OL2" s="57"/>
      <c r="OM2" s="57"/>
      <c r="ON2" s="57"/>
      <c r="OO2" s="57"/>
      <c r="OP2" s="57"/>
      <c r="OQ2" s="57"/>
      <c r="OR2" s="57"/>
      <c r="OS2" s="57"/>
      <c r="OT2" s="57"/>
      <c r="OU2" s="57"/>
      <c r="OV2" s="57"/>
      <c r="OW2" s="57"/>
      <c r="OX2" s="57"/>
      <c r="OY2" s="57"/>
      <c r="OZ2" s="57"/>
      <c r="PA2" s="57"/>
      <c r="PB2" s="57"/>
      <c r="PC2" s="57"/>
      <c r="PD2" s="57"/>
      <c r="PE2" s="57"/>
      <c r="PF2" s="57"/>
      <c r="PG2" s="57"/>
      <c r="PH2" s="57"/>
      <c r="PI2" s="57"/>
      <c r="PJ2" s="57"/>
      <c r="PK2" s="57"/>
      <c r="PL2" s="57"/>
      <c r="PM2" s="57"/>
      <c r="PN2" s="57"/>
      <c r="PO2" s="57"/>
      <c r="PP2" s="57"/>
      <c r="PQ2" s="57"/>
      <c r="PR2" s="57"/>
      <c r="PS2" s="57"/>
      <c r="PT2" s="57"/>
      <c r="PU2" s="57"/>
      <c r="PV2" s="57"/>
      <c r="PW2" s="57"/>
      <c r="PX2" s="57"/>
      <c r="PY2" s="57"/>
      <c r="PZ2" s="57"/>
      <c r="QA2" s="57"/>
      <c r="QB2" s="57"/>
      <c r="QC2" s="57"/>
      <c r="QD2" s="57"/>
      <c r="QE2" s="57"/>
      <c r="QF2" s="57"/>
      <c r="QG2" s="57"/>
      <c r="QH2" s="57"/>
      <c r="QI2" s="57"/>
      <c r="QJ2" s="57"/>
      <c r="QK2" s="57"/>
      <c r="QL2" s="57"/>
      <c r="QM2" s="57"/>
      <c r="QN2" s="57"/>
      <c r="QO2" s="57"/>
      <c r="QP2" s="57"/>
      <c r="QQ2" s="57"/>
      <c r="QR2" s="57"/>
      <c r="QS2" s="57"/>
      <c r="QT2" s="57"/>
      <c r="QU2" s="57"/>
      <c r="QV2" s="57"/>
      <c r="QW2" s="57"/>
      <c r="QX2" s="57"/>
      <c r="QY2" s="57"/>
      <c r="QZ2" s="57"/>
      <c r="RA2" s="57"/>
      <c r="RB2" s="57"/>
      <c r="RC2" s="57"/>
      <c r="RD2" s="57"/>
      <c r="RE2" s="57"/>
      <c r="RF2" s="57"/>
      <c r="RG2" s="57"/>
      <c r="RH2" s="57"/>
      <c r="RI2" s="57"/>
      <c r="RJ2" s="57"/>
      <c r="RK2" s="57"/>
      <c r="RL2" s="57"/>
      <c r="RM2" s="57"/>
      <c r="RN2" s="57"/>
      <c r="RO2" s="57"/>
      <c r="RP2" s="57"/>
      <c r="RQ2" s="57"/>
      <c r="RR2" s="57"/>
      <c r="RS2" s="57"/>
      <c r="RT2" s="57"/>
      <c r="RU2" s="57"/>
      <c r="RV2" s="57"/>
      <c r="RW2" s="57"/>
      <c r="RX2" s="57"/>
      <c r="RY2" s="57"/>
      <c r="RZ2" s="57"/>
      <c r="SA2" s="57"/>
      <c r="SB2" s="57"/>
      <c r="SC2" s="57"/>
      <c r="SD2" s="57"/>
      <c r="SE2" s="57"/>
      <c r="SF2" s="57"/>
      <c r="SG2" s="57"/>
      <c r="SH2" s="57"/>
      <c r="SI2" s="57"/>
      <c r="SJ2" s="57"/>
      <c r="SK2" s="57"/>
      <c r="SL2" s="57"/>
      <c r="SM2" s="57"/>
      <c r="SN2" s="57"/>
      <c r="SO2" s="57"/>
      <c r="SP2" s="57"/>
      <c r="SQ2" s="57"/>
      <c r="SR2" s="57"/>
      <c r="SS2" s="57"/>
      <c r="ST2" s="57"/>
      <c r="SU2" s="57"/>
      <c r="SV2" s="57"/>
      <c r="SW2" s="57"/>
      <c r="SX2" s="57"/>
      <c r="SY2" s="57"/>
      <c r="SZ2" s="57"/>
      <c r="TA2" s="57"/>
      <c r="TB2" s="57"/>
      <c r="TC2" s="57"/>
      <c r="TD2" s="57"/>
      <c r="TE2" s="57"/>
      <c r="TF2" s="57"/>
      <c r="TG2" s="57"/>
      <c r="TH2" s="57"/>
      <c r="TI2" s="57"/>
      <c r="TJ2" s="57"/>
      <c r="TK2" s="57"/>
      <c r="TL2" s="57"/>
      <c r="TM2" s="57"/>
      <c r="TN2" s="57"/>
      <c r="TO2" s="57"/>
      <c r="TP2" s="57"/>
      <c r="TQ2" s="57"/>
      <c r="TR2" s="57"/>
      <c r="TS2" s="57"/>
      <c r="TT2" s="57"/>
      <c r="TU2" s="57"/>
      <c r="TV2" s="57"/>
      <c r="TW2" s="57"/>
      <c r="TX2" s="57"/>
      <c r="TY2" s="57"/>
      <c r="TZ2" s="57"/>
      <c r="UA2" s="57"/>
      <c r="UB2" s="57"/>
      <c r="UC2" s="57"/>
      <c r="UD2" s="57"/>
      <c r="UE2" s="57"/>
      <c r="UF2" s="57"/>
      <c r="UG2" s="57"/>
      <c r="UH2" s="57"/>
      <c r="UI2" s="57"/>
      <c r="UJ2" s="57"/>
      <c r="UK2" s="57"/>
      <c r="UL2" s="57"/>
      <c r="UM2" s="57"/>
      <c r="UN2" s="57"/>
      <c r="UO2" s="57"/>
      <c r="UP2" s="57"/>
      <c r="UQ2" s="57"/>
      <c r="UR2" s="57"/>
      <c r="US2" s="57"/>
      <c r="UT2" s="57"/>
      <c r="UU2" s="57"/>
      <c r="UV2" s="57"/>
      <c r="UW2" s="57"/>
      <c r="UX2" s="57"/>
      <c r="UY2" s="57"/>
      <c r="UZ2" s="57"/>
      <c r="VA2" s="57"/>
      <c r="VB2" s="57"/>
      <c r="VC2" s="57"/>
      <c r="VD2" s="57"/>
      <c r="VE2" s="57"/>
      <c r="VF2" s="57"/>
      <c r="VG2" s="57"/>
      <c r="VH2" s="57"/>
      <c r="VI2" s="57"/>
      <c r="VJ2" s="57"/>
      <c r="VK2" s="57"/>
      <c r="VL2" s="57"/>
      <c r="VM2" s="57"/>
      <c r="VN2" s="57"/>
      <c r="VO2" s="57"/>
      <c r="VP2" s="57"/>
      <c r="VQ2" s="57"/>
      <c r="VR2" s="57"/>
      <c r="VS2" s="57"/>
      <c r="VT2" s="57"/>
      <c r="VU2" s="57"/>
      <c r="VV2" s="57"/>
      <c r="VW2" s="57"/>
      <c r="VX2" s="57"/>
      <c r="VY2" s="57"/>
      <c r="VZ2" s="57"/>
      <c r="WA2" s="57"/>
      <c r="WB2" s="57"/>
      <c r="WC2" s="57"/>
      <c r="WD2" s="57"/>
      <c r="WE2" s="57"/>
      <c r="WF2" s="57"/>
      <c r="WG2" s="57"/>
      <c r="WH2" s="57"/>
      <c r="WI2" s="57"/>
      <c r="WJ2" s="57"/>
      <c r="WK2" s="57"/>
      <c r="WL2" s="57"/>
      <c r="WM2" s="57"/>
      <c r="WN2" s="57"/>
      <c r="WO2" s="57"/>
      <c r="WP2" s="57"/>
      <c r="WQ2" s="57"/>
      <c r="WR2" s="57"/>
      <c r="WS2" s="57"/>
      <c r="WT2" s="57"/>
      <c r="WU2" s="57"/>
      <c r="WV2" s="57"/>
      <c r="WW2" s="57"/>
      <c r="WX2" s="57"/>
      <c r="WY2" s="57"/>
      <c r="WZ2" s="57"/>
      <c r="XA2" s="57"/>
      <c r="XB2" s="57"/>
      <c r="XC2" s="57"/>
      <c r="XD2" s="57"/>
      <c r="XE2" s="57"/>
      <c r="XF2" s="57"/>
      <c r="XG2" s="57"/>
      <c r="XH2" s="57"/>
      <c r="XI2" s="57"/>
      <c r="XJ2" s="57"/>
      <c r="XK2" s="57"/>
      <c r="XL2" s="57"/>
      <c r="XM2" s="57"/>
      <c r="XN2" s="57"/>
      <c r="XO2" s="57"/>
      <c r="XP2" s="57"/>
      <c r="XQ2" s="57"/>
      <c r="XR2" s="57"/>
      <c r="XS2" s="57"/>
      <c r="XT2" s="57"/>
      <c r="XU2" s="57"/>
      <c r="XV2" s="57"/>
      <c r="XW2" s="57"/>
      <c r="XX2" s="57"/>
      <c r="XY2" s="57"/>
      <c r="XZ2" s="57"/>
      <c r="YA2" s="57"/>
      <c r="YB2" s="57"/>
      <c r="YC2" s="57"/>
      <c r="YD2" s="57"/>
      <c r="YE2" s="57"/>
      <c r="YF2" s="57"/>
      <c r="YG2" s="57"/>
      <c r="YH2" s="57"/>
      <c r="YI2" s="57"/>
      <c r="YJ2" s="57"/>
      <c r="YK2" s="57"/>
      <c r="YL2" s="57"/>
      <c r="YM2" s="57"/>
      <c r="YN2" s="57"/>
      <c r="YO2" s="57"/>
      <c r="YP2" s="57"/>
      <c r="YQ2" s="57"/>
      <c r="YR2" s="57"/>
      <c r="YS2" s="57"/>
      <c r="YT2" s="57"/>
      <c r="YU2" s="57"/>
      <c r="YV2" s="57"/>
      <c r="YW2" s="57"/>
      <c r="YX2" s="57"/>
      <c r="YY2" s="57"/>
      <c r="YZ2" s="57"/>
      <c r="ZA2" s="57"/>
      <c r="ZB2" s="57"/>
      <c r="ZC2" s="57"/>
      <c r="ZD2" s="57"/>
      <c r="ZE2" s="57"/>
      <c r="ZF2" s="57"/>
      <c r="ZG2" s="57"/>
      <c r="ZH2" s="57"/>
      <c r="ZI2" s="57"/>
      <c r="ZJ2" s="57"/>
      <c r="ZK2" s="57"/>
      <c r="ZL2" s="57"/>
      <c r="ZM2" s="57"/>
      <c r="ZN2" s="57"/>
      <c r="ZO2" s="57"/>
      <c r="ZP2" s="57"/>
      <c r="ZQ2" s="57"/>
      <c r="ZR2" s="57"/>
      <c r="ZS2" s="57"/>
      <c r="ZT2" s="57"/>
      <c r="ZU2" s="57"/>
      <c r="ZV2" s="57"/>
      <c r="ZW2" s="57"/>
      <c r="ZX2" s="57"/>
      <c r="ZY2" s="57"/>
      <c r="ZZ2" s="57"/>
      <c r="AAA2" s="57"/>
      <c r="AAB2" s="57"/>
      <c r="AAC2" s="57"/>
      <c r="AAD2" s="57"/>
      <c r="AAE2" s="57"/>
      <c r="AAF2" s="57"/>
      <c r="AAG2" s="57"/>
      <c r="AAH2" s="57"/>
      <c r="AAI2" s="57"/>
      <c r="AAJ2" s="57"/>
      <c r="AAK2" s="57"/>
      <c r="AAL2" s="57"/>
      <c r="AAM2" s="57"/>
      <c r="AAN2" s="57"/>
      <c r="AAO2" s="57"/>
      <c r="AAP2" s="57"/>
      <c r="AAQ2" s="57"/>
      <c r="AAR2" s="57"/>
      <c r="AAS2" s="57"/>
      <c r="AAT2" s="57"/>
      <c r="AAU2" s="57"/>
      <c r="AAV2" s="57"/>
      <c r="AAW2" s="57"/>
      <c r="AAX2" s="57"/>
      <c r="AAY2" s="57"/>
      <c r="AAZ2" s="57"/>
      <c r="ABA2" s="57"/>
      <c r="ABB2" s="57"/>
      <c r="ABC2" s="57"/>
      <c r="ABD2" s="57"/>
      <c r="ABE2" s="57"/>
      <c r="ABF2" s="57"/>
      <c r="ABG2" s="57"/>
      <c r="ABH2" s="57"/>
      <c r="ABI2" s="57"/>
      <c r="ABJ2" s="57"/>
      <c r="ABK2" s="57"/>
      <c r="ABL2" s="57"/>
      <c r="ABM2" s="57"/>
      <c r="ABN2" s="57"/>
      <c r="ABO2" s="57"/>
      <c r="ABP2" s="57"/>
      <c r="ABQ2" s="57"/>
      <c r="ABR2" s="57"/>
      <c r="ABS2" s="57"/>
      <c r="ABT2" s="57"/>
      <c r="ABU2" s="57"/>
      <c r="ABV2" s="57"/>
      <c r="ABW2" s="57"/>
      <c r="ABX2" s="57"/>
      <c r="ABY2" s="57"/>
      <c r="ABZ2" s="57"/>
      <c r="ACA2" s="57"/>
      <c r="ACB2" s="57"/>
      <c r="ACC2" s="57"/>
      <c r="ACD2" s="57"/>
      <c r="ACE2" s="57"/>
      <c r="ACF2" s="57"/>
      <c r="ACG2" s="57"/>
      <c r="ACH2" s="57"/>
      <c r="ACI2" s="57"/>
      <c r="ACJ2" s="57"/>
      <c r="ACK2" s="57"/>
      <c r="ACL2" s="57"/>
      <c r="ACM2" s="57"/>
      <c r="ACN2" s="57"/>
      <c r="ACO2" s="57"/>
      <c r="ACP2" s="57"/>
      <c r="ACQ2" s="57"/>
      <c r="ACR2" s="57"/>
      <c r="ACS2" s="57"/>
      <c r="ACT2" s="57"/>
      <c r="ACU2" s="57"/>
      <c r="ACV2" s="57"/>
      <c r="ACW2" s="57"/>
      <c r="ACX2" s="57"/>
      <c r="ACY2" s="57"/>
      <c r="ACZ2" s="57"/>
      <c r="ADA2" s="57"/>
      <c r="ADB2" s="57"/>
      <c r="ADC2" s="57"/>
      <c r="ADD2" s="57"/>
      <c r="ADE2" s="57"/>
      <c r="ADF2" s="57"/>
      <c r="ADG2" s="57"/>
      <c r="ADH2" s="57"/>
      <c r="ADI2" s="57"/>
      <c r="ADJ2" s="57"/>
      <c r="ADK2" s="57"/>
      <c r="ADL2" s="57"/>
      <c r="ADM2" s="57"/>
      <c r="ADN2" s="57"/>
      <c r="ADO2" s="57"/>
      <c r="ADP2" s="57"/>
      <c r="ADQ2" s="57"/>
      <c r="ADR2" s="57"/>
      <c r="ADS2" s="57"/>
      <c r="ADT2" s="57"/>
      <c r="ADU2" s="57"/>
      <c r="ADV2" s="57"/>
      <c r="ADW2" s="57"/>
      <c r="ADX2" s="57"/>
      <c r="ADY2" s="57"/>
      <c r="ADZ2" s="57"/>
      <c r="AEA2" s="57"/>
      <c r="AEB2" s="57"/>
      <c r="AEC2" s="57"/>
      <c r="AED2" s="57"/>
      <c r="AEE2" s="57"/>
      <c r="AEF2" s="57"/>
      <c r="AEG2" s="57"/>
      <c r="AEH2" s="57"/>
      <c r="AEI2" s="57"/>
      <c r="AEJ2" s="57"/>
      <c r="AEK2" s="57"/>
      <c r="AEL2" s="57"/>
      <c r="AEM2" s="57"/>
      <c r="AEN2" s="57"/>
      <c r="AEO2" s="57"/>
      <c r="AEP2" s="57"/>
      <c r="AEQ2" s="57"/>
      <c r="AER2" s="57"/>
      <c r="AES2" s="57"/>
      <c r="AET2" s="57"/>
      <c r="AEU2" s="57"/>
      <c r="AEV2" s="57"/>
      <c r="AEW2" s="57"/>
      <c r="AEX2" s="57"/>
      <c r="AEY2" s="57"/>
      <c r="AEZ2" s="57"/>
      <c r="AFA2" s="57"/>
      <c r="AFB2" s="57"/>
      <c r="AFC2" s="57"/>
      <c r="AFD2" s="57"/>
      <c r="AFE2" s="57"/>
      <c r="AFF2" s="57"/>
      <c r="AFG2" s="57"/>
      <c r="AFH2" s="57"/>
      <c r="AFI2" s="57"/>
      <c r="AFJ2" s="57"/>
      <c r="AFK2" s="57"/>
      <c r="AFL2" s="57"/>
      <c r="AFM2" s="57"/>
      <c r="AFN2" s="57"/>
      <c r="AFO2" s="57"/>
      <c r="AFP2" s="57"/>
      <c r="AFQ2" s="57"/>
      <c r="AFR2" s="57"/>
      <c r="AFS2" s="57"/>
      <c r="AFT2" s="57"/>
      <c r="AFU2" s="57"/>
      <c r="AFV2" s="57"/>
      <c r="AFW2" s="57"/>
      <c r="AFX2" s="57"/>
      <c r="AFY2" s="57"/>
      <c r="AFZ2" s="57"/>
      <c r="AGA2" s="57"/>
      <c r="AGB2" s="57"/>
      <c r="AGC2" s="57"/>
      <c r="AGD2" s="57"/>
      <c r="AGE2" s="57"/>
      <c r="AGF2" s="57"/>
      <c r="AGG2" s="57"/>
      <c r="AGH2" s="57"/>
      <c r="AGI2" s="57"/>
      <c r="AGJ2" s="57"/>
      <c r="AGK2" s="57"/>
      <c r="AGL2" s="57"/>
      <c r="AGM2" s="57"/>
      <c r="AGN2" s="57"/>
      <c r="AGO2" s="57"/>
      <c r="AGP2" s="57"/>
      <c r="AGQ2" s="57"/>
      <c r="AGR2" s="57"/>
      <c r="AGS2" s="57"/>
      <c r="AGT2" s="57"/>
      <c r="AGU2" s="57"/>
      <c r="AGV2" s="57"/>
      <c r="AGW2" s="57"/>
      <c r="AGX2" s="57"/>
      <c r="AGY2" s="57"/>
      <c r="AGZ2" s="57"/>
      <c r="AHA2" s="57"/>
      <c r="AHB2" s="57"/>
      <c r="AHC2" s="57"/>
      <c r="AHD2" s="57"/>
      <c r="AHE2" s="57"/>
      <c r="AHF2" s="57"/>
      <c r="AHG2" s="57"/>
      <c r="AHH2" s="57"/>
      <c r="AHI2" s="57"/>
      <c r="AHJ2" s="57"/>
      <c r="AHK2" s="57"/>
      <c r="AHL2" s="57"/>
      <c r="AHM2" s="57"/>
      <c r="AHN2" s="57"/>
      <c r="AHO2" s="57"/>
      <c r="AHP2" s="57"/>
      <c r="AHQ2" s="57"/>
      <c r="AHR2" s="57"/>
      <c r="AHS2" s="57"/>
      <c r="AHT2" s="57"/>
      <c r="AHU2" s="57"/>
      <c r="AHV2" s="57"/>
      <c r="AHW2" s="57"/>
      <c r="AHX2" s="57"/>
      <c r="AHY2" s="57"/>
      <c r="AHZ2" s="57"/>
      <c r="AIA2" s="57"/>
      <c r="AIB2" s="57"/>
      <c r="AIC2" s="57"/>
      <c r="AID2" s="57"/>
      <c r="AIE2" s="57"/>
      <c r="AIF2" s="57"/>
      <c r="AIG2" s="57"/>
      <c r="AIH2" s="57"/>
      <c r="AII2" s="57"/>
      <c r="AIJ2" s="57"/>
      <c r="AIK2" s="57"/>
      <c r="AIL2" s="57"/>
      <c r="AIM2" s="57"/>
      <c r="AIN2" s="57"/>
      <c r="AIO2" s="57"/>
      <c r="AIP2" s="57"/>
      <c r="AIQ2" s="57"/>
      <c r="AIR2" s="57"/>
      <c r="AIS2" s="57"/>
      <c r="AIT2" s="57"/>
      <c r="AIU2" s="57"/>
      <c r="AIV2" s="57"/>
      <c r="AIW2" s="57"/>
      <c r="AIX2" s="57"/>
      <c r="AIY2" s="57"/>
      <c r="AIZ2" s="57"/>
      <c r="AJA2" s="57"/>
      <c r="AJB2" s="57"/>
      <c r="AJC2" s="57"/>
      <c r="AJD2" s="57"/>
      <c r="AJE2" s="57"/>
      <c r="AJF2" s="57"/>
      <c r="AJG2" s="57"/>
      <c r="AJH2" s="57"/>
      <c r="AJI2" s="57"/>
      <c r="AJJ2" s="57"/>
      <c r="AJK2" s="57"/>
      <c r="AJL2" s="57"/>
      <c r="AJM2" s="57"/>
      <c r="AJN2" s="57"/>
      <c r="AJO2" s="57"/>
      <c r="AJP2" s="57"/>
      <c r="AJQ2" s="57"/>
      <c r="AJR2" s="57"/>
      <c r="AJS2" s="57"/>
      <c r="AJT2" s="57"/>
      <c r="AJU2" s="57"/>
      <c r="AJV2" s="57"/>
      <c r="AJW2" s="57"/>
      <c r="AJX2" s="57"/>
      <c r="AJY2" s="57"/>
      <c r="AJZ2" s="57"/>
      <c r="AKA2" s="57"/>
      <c r="AKB2" s="57"/>
      <c r="AKC2" s="57"/>
      <c r="AKD2" s="57"/>
      <c r="AKE2" s="57"/>
      <c r="AKF2" s="57"/>
      <c r="AKG2" s="57"/>
      <c r="AKH2" s="57"/>
      <c r="AKI2" s="57"/>
      <c r="AKJ2" s="57"/>
      <c r="AKK2" s="57"/>
      <c r="AKL2" s="57"/>
      <c r="AKM2" s="57"/>
      <c r="AKN2" s="57"/>
      <c r="AKO2" s="57"/>
      <c r="AKP2" s="57"/>
      <c r="AKQ2" s="57"/>
      <c r="AKR2" s="57"/>
      <c r="AKS2" s="57"/>
      <c r="AKT2" s="57"/>
      <c r="AKU2" s="57"/>
      <c r="AKV2" s="57"/>
      <c r="AKW2" s="57"/>
      <c r="AKX2" s="57"/>
      <c r="AKY2" s="57"/>
      <c r="AKZ2" s="57"/>
      <c r="ALA2" s="57"/>
      <c r="ALB2" s="57"/>
      <c r="ALC2" s="57"/>
      <c r="ALD2" s="57"/>
      <c r="ALE2" s="57"/>
      <c r="ALF2" s="57"/>
      <c r="ALG2" s="57"/>
      <c r="ALH2" s="57"/>
      <c r="ALI2" s="57"/>
      <c r="ALJ2" s="57"/>
      <c r="ALK2" s="57"/>
      <c r="ALL2" s="57"/>
      <c r="ALM2" s="57"/>
      <c r="ALN2" s="57"/>
      <c r="ALO2" s="57"/>
      <c r="ALP2" s="57"/>
      <c r="ALQ2" s="57"/>
      <c r="ALR2" s="57"/>
      <c r="ALS2" s="57"/>
      <c r="ALT2" s="57"/>
      <c r="ALU2" s="57"/>
      <c r="ALV2" s="57"/>
      <c r="ALW2" s="57"/>
      <c r="ALX2" s="57"/>
      <c r="ALY2" s="57"/>
      <c r="ALZ2" s="57"/>
      <c r="AMA2" s="57"/>
      <c r="AMB2" s="57"/>
      <c r="AMC2" s="57"/>
      <c r="AMD2" s="57"/>
      <c r="AME2" s="57"/>
      <c r="AMF2" s="57"/>
      <c r="AMG2" s="57"/>
      <c r="AMH2" s="57"/>
      <c r="AMI2" s="57"/>
      <c r="AMJ2" s="57"/>
      <c r="AMK2" s="57"/>
      <c r="AML2" s="57"/>
      <c r="AMM2" s="57"/>
      <c r="AMN2" s="57"/>
      <c r="AMO2" s="57"/>
      <c r="AMP2" s="57"/>
      <c r="AMQ2" s="57"/>
      <c r="AMR2" s="57"/>
      <c r="AMS2" s="57"/>
      <c r="AMT2" s="57"/>
      <c r="AMU2" s="57"/>
      <c r="AMV2" s="57"/>
      <c r="AMW2" s="57"/>
      <c r="AMX2" s="57"/>
      <c r="AMY2" s="57"/>
      <c r="AMZ2" s="57"/>
      <c r="ANA2" s="57"/>
      <c r="ANB2" s="57"/>
      <c r="ANC2" s="57"/>
      <c r="AND2" s="57"/>
      <c r="ANE2" s="57"/>
      <c r="ANF2" s="57"/>
      <c r="ANG2" s="57"/>
      <c r="ANH2" s="57"/>
      <c r="ANI2" s="57"/>
      <c r="ANJ2" s="57"/>
      <c r="ANK2" s="57"/>
      <c r="ANL2" s="57"/>
      <c r="ANM2" s="57"/>
      <c r="ANN2" s="57"/>
      <c r="ANO2" s="57"/>
      <c r="ANP2" s="57"/>
      <c r="ANQ2" s="57"/>
      <c r="ANR2" s="57"/>
      <c r="ANS2" s="57"/>
      <c r="ANT2" s="57"/>
      <c r="ANU2" s="57"/>
      <c r="ANV2" s="57"/>
      <c r="ANW2" s="57"/>
      <c r="ANX2" s="57"/>
      <c r="ANY2" s="57"/>
      <c r="ANZ2" s="57"/>
      <c r="AOA2" s="57"/>
      <c r="AOB2" s="57"/>
      <c r="AOC2" s="57"/>
      <c r="AOD2" s="57"/>
      <c r="AOE2" s="57"/>
      <c r="AOF2" s="57"/>
      <c r="AOG2" s="57"/>
      <c r="AOH2" s="57"/>
      <c r="AOI2" s="57"/>
      <c r="AOJ2" s="57"/>
      <c r="AOK2" s="57"/>
      <c r="AOL2" s="57"/>
      <c r="AOM2" s="57"/>
      <c r="AON2" s="57"/>
      <c r="AOO2" s="57"/>
      <c r="AOP2" s="57"/>
      <c r="AOQ2" s="57"/>
      <c r="AOR2" s="57"/>
      <c r="AOS2" s="57"/>
      <c r="AOT2" s="57"/>
      <c r="AOU2" s="57"/>
      <c r="AOV2" s="57"/>
      <c r="AOW2" s="57"/>
      <c r="AOX2" s="57"/>
      <c r="AOY2" s="57"/>
      <c r="AOZ2" s="57"/>
      <c r="APA2" s="57"/>
      <c r="APB2" s="57"/>
      <c r="APC2" s="57"/>
      <c r="APD2" s="57"/>
      <c r="APE2" s="57"/>
      <c r="APF2" s="57"/>
      <c r="APG2" s="57"/>
      <c r="APH2" s="57"/>
      <c r="API2" s="57"/>
      <c r="APJ2" s="57"/>
      <c r="APK2" s="57"/>
      <c r="APL2" s="57"/>
      <c r="APM2" s="57"/>
      <c r="APN2" s="57"/>
      <c r="APO2" s="57"/>
      <c r="APP2" s="57"/>
      <c r="APQ2" s="57"/>
      <c r="APR2" s="57"/>
      <c r="APS2" s="57"/>
      <c r="APT2" s="57"/>
      <c r="APU2" s="57"/>
      <c r="APV2" s="57"/>
      <c r="APW2" s="57"/>
      <c r="APX2" s="57"/>
      <c r="APY2" s="57"/>
      <c r="APZ2" s="57"/>
      <c r="AQA2" s="57"/>
      <c r="AQB2" s="57"/>
      <c r="AQC2" s="57"/>
      <c r="AQD2" s="57"/>
      <c r="AQE2" s="57"/>
      <c r="AQF2" s="57"/>
      <c r="AQG2" s="57"/>
      <c r="AQH2" s="57"/>
      <c r="AQI2" s="57"/>
      <c r="AQJ2" s="57"/>
      <c r="AQK2" s="57"/>
      <c r="AQL2" s="57"/>
      <c r="AQM2" s="57"/>
      <c r="AQN2" s="57"/>
      <c r="AQO2" s="57"/>
      <c r="AQP2" s="57"/>
      <c r="AQQ2" s="57"/>
      <c r="AQR2" s="57"/>
      <c r="AQS2" s="57"/>
      <c r="AQT2" s="57"/>
      <c r="AQU2" s="57"/>
      <c r="AQV2" s="57"/>
      <c r="AQW2" s="57"/>
      <c r="AQX2" s="57"/>
      <c r="AQY2" s="57"/>
      <c r="AQZ2" s="57"/>
      <c r="ARA2" s="57"/>
      <c r="ARB2" s="57"/>
      <c r="ARC2" s="57"/>
      <c r="ARD2" s="57"/>
      <c r="ARE2" s="57"/>
      <c r="ARF2" s="57"/>
      <c r="ARG2" s="57"/>
      <c r="ARH2" s="57"/>
      <c r="ARI2" s="57"/>
      <c r="ARJ2" s="57"/>
      <c r="ARK2" s="57"/>
      <c r="ARL2" s="57"/>
      <c r="ARM2" s="57"/>
      <c r="ARN2" s="57"/>
      <c r="ARO2" s="57"/>
      <c r="ARP2" s="57"/>
      <c r="ARQ2" s="57"/>
      <c r="ARR2" s="57"/>
      <c r="ARS2" s="57"/>
      <c r="ART2" s="57"/>
      <c r="ARU2" s="57"/>
      <c r="ARV2" s="57"/>
      <c r="ARW2" s="57"/>
      <c r="ARX2" s="57"/>
      <c r="ARY2" s="57"/>
      <c r="ARZ2" s="57"/>
      <c r="ASA2" s="57"/>
      <c r="ASB2" s="57"/>
      <c r="ASC2" s="57"/>
      <c r="ASD2" s="57"/>
      <c r="ASE2" s="57"/>
      <c r="ASF2" s="57"/>
      <c r="ASG2" s="57"/>
      <c r="ASH2" s="57"/>
      <c r="ASI2" s="57"/>
      <c r="ASJ2" s="57"/>
      <c r="ASK2" s="57"/>
      <c r="ASL2" s="57"/>
      <c r="ASM2" s="57"/>
      <c r="ASN2" s="57"/>
      <c r="ASO2" s="57"/>
      <c r="ASP2" s="57"/>
      <c r="ASQ2" s="57"/>
      <c r="ASR2" s="57"/>
      <c r="ASS2" s="57"/>
      <c r="AST2" s="57"/>
      <c r="ASU2" s="57"/>
      <c r="ASV2" s="57"/>
      <c r="ASW2" s="57"/>
      <c r="ASX2" s="57"/>
      <c r="ASY2" s="57"/>
      <c r="ASZ2" s="57"/>
      <c r="ATA2" s="57"/>
      <c r="ATB2" s="57"/>
      <c r="ATC2" s="57"/>
      <c r="ATD2" s="57"/>
      <c r="ATE2" s="57"/>
      <c r="ATF2" s="57"/>
      <c r="ATG2" s="57"/>
      <c r="ATH2" s="57"/>
      <c r="ATI2" s="57"/>
      <c r="ATJ2" s="57"/>
      <c r="ATK2" s="57"/>
      <c r="ATL2" s="57"/>
      <c r="ATM2" s="57"/>
      <c r="ATN2" s="57"/>
      <c r="ATO2" s="57"/>
      <c r="ATP2" s="57"/>
      <c r="ATQ2" s="57"/>
      <c r="ATR2" s="57"/>
      <c r="ATS2" s="57"/>
      <c r="ATT2" s="57"/>
      <c r="ATU2" s="57"/>
      <c r="ATV2" s="57"/>
      <c r="ATW2" s="57"/>
      <c r="ATX2" s="57"/>
      <c r="ATY2" s="57"/>
      <c r="ATZ2" s="57"/>
      <c r="AUA2" s="57"/>
      <c r="AUB2" s="57"/>
      <c r="AUC2" s="57"/>
      <c r="AUD2" s="57"/>
      <c r="AUE2" s="57"/>
      <c r="AUF2" s="57"/>
      <c r="AUG2" s="57"/>
      <c r="AUH2" s="57"/>
      <c r="AUI2" s="57"/>
      <c r="AUJ2" s="57"/>
      <c r="AUK2" s="57"/>
      <c r="AUL2" s="57"/>
      <c r="AUM2" s="57"/>
      <c r="AUN2" s="57"/>
      <c r="AUO2" s="57"/>
      <c r="AUP2" s="57"/>
      <c r="AUQ2" s="57"/>
      <c r="AUR2" s="57"/>
      <c r="AUS2" s="57"/>
      <c r="AUT2" s="57"/>
      <c r="AUU2" s="57"/>
      <c r="AUV2" s="57"/>
      <c r="AUW2" s="57"/>
      <c r="AUX2" s="57"/>
      <c r="AUY2" s="57"/>
      <c r="AUZ2" s="57"/>
      <c r="AVA2" s="57"/>
      <c r="AVB2" s="57"/>
      <c r="AVC2" s="57"/>
      <c r="AVD2" s="57"/>
      <c r="AVE2" s="57"/>
      <c r="AVF2" s="57"/>
      <c r="AVG2" s="57"/>
      <c r="AVH2" s="57"/>
      <c r="AVI2" s="57"/>
      <c r="AVJ2" s="57"/>
      <c r="AVK2" s="57"/>
      <c r="AVL2" s="57"/>
      <c r="AVM2" s="57"/>
      <c r="AVN2" s="57"/>
      <c r="AVO2" s="57"/>
      <c r="AVP2" s="57"/>
      <c r="AVQ2" s="57"/>
      <c r="AVR2" s="57"/>
      <c r="AVS2" s="57"/>
      <c r="AVT2" s="57"/>
      <c r="AVU2" s="57"/>
      <c r="AVV2" s="57"/>
      <c r="AVW2" s="57"/>
      <c r="AVX2" s="57"/>
      <c r="AVY2" s="57"/>
      <c r="AVZ2" s="57"/>
      <c r="AWA2" s="57"/>
      <c r="AWB2" s="57"/>
      <c r="AWC2" s="57"/>
      <c r="AWD2" s="57"/>
      <c r="AWE2" s="57"/>
      <c r="AWF2" s="57"/>
      <c r="AWG2" s="57"/>
      <c r="AWH2" s="57"/>
      <c r="AWI2" s="57"/>
      <c r="AWJ2" s="57"/>
      <c r="AWK2" s="57"/>
      <c r="AWL2" s="57"/>
      <c r="AWM2" s="57"/>
      <c r="AWN2" s="57"/>
      <c r="AWO2" s="57"/>
      <c r="AWP2" s="57"/>
      <c r="AWQ2" s="57"/>
      <c r="AWR2" s="57"/>
      <c r="AWS2" s="57"/>
      <c r="AWT2" s="57"/>
      <c r="AWU2" s="57"/>
      <c r="AWV2" s="57"/>
      <c r="AWW2" s="57"/>
      <c r="AWX2" s="57"/>
      <c r="AWY2" s="57"/>
      <c r="AWZ2" s="57"/>
      <c r="AXA2" s="57"/>
      <c r="AXB2" s="57"/>
      <c r="AXC2" s="57"/>
      <c r="AXD2" s="57"/>
      <c r="AXE2" s="57"/>
      <c r="AXF2" s="57"/>
      <c r="AXG2" s="57"/>
      <c r="AXH2" s="57"/>
      <c r="AXI2" s="57"/>
      <c r="AXJ2" s="57"/>
      <c r="AXK2" s="57"/>
      <c r="AXL2" s="57"/>
      <c r="AXM2" s="57"/>
      <c r="AXN2" s="57"/>
      <c r="AXO2" s="57"/>
      <c r="AXP2" s="57"/>
      <c r="AXQ2" s="57"/>
      <c r="AXR2" s="57"/>
      <c r="AXS2" s="57"/>
      <c r="AXT2" s="57"/>
      <c r="AXU2" s="57"/>
      <c r="AXV2" s="57"/>
      <c r="AXW2" s="57"/>
      <c r="AXX2" s="57"/>
      <c r="AXY2" s="57"/>
      <c r="AXZ2" s="57"/>
      <c r="AYA2" s="57"/>
      <c r="AYB2" s="57"/>
      <c r="AYC2" s="57"/>
      <c r="AYD2" s="57"/>
      <c r="AYE2" s="57"/>
      <c r="AYF2" s="57"/>
      <c r="AYG2" s="57"/>
      <c r="AYH2" s="57"/>
      <c r="AYI2" s="57"/>
      <c r="AYJ2" s="57"/>
      <c r="AYK2" s="57"/>
      <c r="AYL2" s="57"/>
      <c r="AYM2" s="57"/>
      <c r="AYN2" s="57"/>
      <c r="AYO2" s="57"/>
      <c r="AYP2" s="57"/>
      <c r="AYQ2" s="57"/>
      <c r="AYR2" s="57"/>
      <c r="AYS2" s="57"/>
      <c r="AYT2" s="57"/>
      <c r="AYU2" s="57"/>
      <c r="AYV2" s="57"/>
      <c r="AYW2" s="57"/>
      <c r="AYX2" s="57"/>
      <c r="AYY2" s="57"/>
      <c r="AYZ2" s="57"/>
      <c r="AZA2" s="57"/>
      <c r="AZB2" s="57"/>
      <c r="AZC2" s="57"/>
      <c r="AZD2" s="57"/>
      <c r="AZE2" s="57"/>
      <c r="AZF2" s="57"/>
      <c r="AZG2" s="57"/>
      <c r="AZH2" s="57"/>
      <c r="AZI2" s="57"/>
      <c r="AZJ2" s="57"/>
      <c r="AZK2" s="57"/>
      <c r="AZL2" s="57"/>
      <c r="AZM2" s="57"/>
      <c r="AZN2" s="57"/>
      <c r="AZO2" s="57"/>
      <c r="AZP2" s="57"/>
      <c r="AZQ2" s="57"/>
      <c r="AZR2" s="57"/>
      <c r="AZS2" s="57"/>
      <c r="AZT2" s="57"/>
      <c r="AZU2" s="57"/>
      <c r="AZV2" s="57"/>
      <c r="AZW2" s="57"/>
      <c r="AZX2" s="57"/>
      <c r="AZY2" s="57"/>
      <c r="AZZ2" s="57"/>
      <c r="BAA2" s="57"/>
      <c r="BAB2" s="57"/>
      <c r="BAC2" s="57"/>
      <c r="BAD2" s="57"/>
      <c r="BAE2" s="57"/>
      <c r="BAF2" s="57"/>
      <c r="BAG2" s="57"/>
      <c r="BAH2" s="57"/>
      <c r="BAI2" s="57"/>
      <c r="BAJ2" s="57"/>
      <c r="BAK2" s="57"/>
      <c r="BAL2" s="57"/>
      <c r="BAM2" s="57"/>
      <c r="BAN2" s="57"/>
      <c r="BAO2" s="57"/>
      <c r="BAP2" s="57"/>
      <c r="BAQ2" s="57"/>
      <c r="BAR2" s="57"/>
      <c r="BAS2" s="57"/>
      <c r="BAT2" s="57"/>
      <c r="BAU2" s="57"/>
      <c r="BAV2" s="57"/>
      <c r="BAW2" s="57"/>
      <c r="BAX2" s="57"/>
      <c r="BAY2" s="57"/>
      <c r="BAZ2" s="57"/>
      <c r="BBA2" s="57"/>
      <c r="BBB2" s="57"/>
      <c r="BBC2" s="57"/>
      <c r="BBD2" s="57"/>
      <c r="BBE2" s="57"/>
      <c r="BBF2" s="57"/>
      <c r="BBG2" s="57"/>
      <c r="BBH2" s="57"/>
      <c r="BBI2" s="57"/>
      <c r="BBJ2" s="57"/>
      <c r="BBK2" s="57"/>
      <c r="BBL2" s="57"/>
      <c r="BBM2" s="57"/>
      <c r="BBN2" s="57"/>
      <c r="BBO2" s="57"/>
      <c r="BBP2" s="57"/>
      <c r="BBQ2" s="57"/>
      <c r="BBR2" s="57"/>
      <c r="BBS2" s="57"/>
      <c r="BBT2" s="57"/>
      <c r="BBU2" s="57"/>
      <c r="BBV2" s="57"/>
      <c r="BBW2" s="57"/>
      <c r="BBX2" s="57"/>
      <c r="BBY2" s="57"/>
      <c r="BBZ2" s="57"/>
      <c r="BCA2" s="57"/>
      <c r="BCB2" s="57"/>
      <c r="BCC2" s="57"/>
      <c r="BCD2" s="57"/>
      <c r="BCE2" s="57"/>
      <c r="BCF2" s="57"/>
      <c r="BCG2" s="57"/>
      <c r="BCH2" s="57"/>
      <c r="BCI2" s="57"/>
      <c r="BCJ2" s="57"/>
      <c r="BCK2" s="57"/>
      <c r="BCL2" s="57"/>
      <c r="BCM2" s="57"/>
      <c r="BCN2" s="57"/>
      <c r="BCO2" s="57"/>
      <c r="BCP2" s="57"/>
      <c r="BCQ2" s="57"/>
      <c r="BCR2" s="57"/>
      <c r="BCS2" s="57"/>
      <c r="BCT2" s="57"/>
      <c r="BCU2" s="57"/>
      <c r="BCV2" s="57"/>
      <c r="BCW2" s="57"/>
      <c r="BCX2" s="57"/>
      <c r="BCY2" s="57"/>
      <c r="BCZ2" s="57"/>
      <c r="BDA2" s="57"/>
      <c r="BDB2" s="57"/>
      <c r="BDC2" s="57"/>
      <c r="BDD2" s="57"/>
      <c r="BDE2" s="57"/>
      <c r="BDF2" s="57"/>
      <c r="BDG2" s="57"/>
      <c r="BDH2" s="57"/>
      <c r="BDI2" s="57"/>
      <c r="BDJ2" s="57"/>
      <c r="BDK2" s="57"/>
      <c r="BDL2" s="57"/>
      <c r="BDM2" s="57"/>
      <c r="BDN2" s="57"/>
      <c r="BDO2" s="57"/>
      <c r="BDP2" s="57"/>
      <c r="BDQ2" s="57"/>
      <c r="BDR2" s="57"/>
      <c r="BDS2" s="57"/>
      <c r="BDT2" s="57"/>
      <c r="BDU2" s="57"/>
      <c r="BDV2" s="57"/>
      <c r="BDW2" s="57"/>
      <c r="BDX2" s="57"/>
      <c r="BDY2" s="57"/>
      <c r="BDZ2" s="57"/>
      <c r="BEA2" s="57"/>
      <c r="BEB2" s="57"/>
      <c r="BEC2" s="57"/>
      <c r="BED2" s="57"/>
      <c r="BEE2" s="57"/>
      <c r="BEF2" s="57"/>
      <c r="BEG2" s="57"/>
      <c r="BEH2" s="57"/>
      <c r="BEI2" s="57"/>
      <c r="BEJ2" s="57"/>
      <c r="BEK2" s="57"/>
      <c r="BEL2" s="57"/>
      <c r="BEM2" s="57"/>
      <c r="BEN2" s="57"/>
      <c r="BEO2" s="57"/>
      <c r="BEP2" s="57"/>
      <c r="BEQ2" s="57"/>
      <c r="BER2" s="57"/>
      <c r="BES2" s="57"/>
      <c r="BET2" s="57"/>
      <c r="BEU2" s="57"/>
      <c r="BEV2" s="57"/>
      <c r="BEW2" s="57"/>
      <c r="BEX2" s="57"/>
      <c r="BEY2" s="57"/>
      <c r="BEZ2" s="57"/>
      <c r="BFA2" s="57"/>
      <c r="BFB2" s="57"/>
      <c r="BFC2" s="57"/>
      <c r="BFD2" s="57"/>
      <c r="BFE2" s="57"/>
      <c r="BFF2" s="57"/>
      <c r="BFG2" s="57"/>
      <c r="BFH2" s="57"/>
      <c r="BFI2" s="57"/>
      <c r="BFJ2" s="57"/>
      <c r="BFK2" s="57"/>
      <c r="BFL2" s="57"/>
      <c r="BFM2" s="57"/>
      <c r="BFN2" s="57"/>
      <c r="BFO2" s="57"/>
      <c r="BFP2" s="57"/>
      <c r="BFQ2" s="57"/>
      <c r="BFR2" s="57"/>
      <c r="BFS2" s="57"/>
      <c r="BFT2" s="57"/>
      <c r="BFU2" s="57"/>
      <c r="BFV2" s="57"/>
      <c r="BFW2" s="57"/>
      <c r="BFX2" s="57"/>
      <c r="BFY2" s="57"/>
      <c r="BFZ2" s="57"/>
      <c r="BGA2" s="57"/>
      <c r="BGB2" s="57"/>
      <c r="BGC2" s="57"/>
      <c r="BGD2" s="57"/>
      <c r="BGE2" s="57"/>
      <c r="BGF2" s="57"/>
      <c r="BGG2" s="57"/>
      <c r="BGH2" s="57"/>
      <c r="BGI2" s="57"/>
      <c r="BGJ2" s="57"/>
      <c r="BGK2" s="57"/>
      <c r="BGL2" s="57"/>
      <c r="BGM2" s="57"/>
      <c r="BGN2" s="57"/>
      <c r="BGO2" s="57"/>
      <c r="BGP2" s="57"/>
      <c r="BGQ2" s="57"/>
      <c r="BGR2" s="57"/>
      <c r="BGS2" s="57"/>
      <c r="BGT2" s="57"/>
      <c r="BGU2" s="57"/>
      <c r="BGV2" s="57"/>
      <c r="BGW2" s="57"/>
      <c r="BGX2" s="57"/>
      <c r="BGY2" s="57"/>
      <c r="BGZ2" s="57"/>
      <c r="BHA2" s="57"/>
      <c r="BHB2" s="57"/>
      <c r="BHC2" s="57"/>
      <c r="BHD2" s="57"/>
      <c r="BHE2" s="57"/>
      <c r="BHF2" s="57"/>
      <c r="BHG2" s="57"/>
      <c r="BHH2" s="57"/>
      <c r="BHI2" s="57"/>
      <c r="BHJ2" s="57"/>
      <c r="BHK2" s="57"/>
      <c r="BHL2" s="57"/>
      <c r="BHM2" s="57"/>
      <c r="BHN2" s="57"/>
      <c r="BHO2" s="57"/>
      <c r="BHP2" s="57"/>
      <c r="BHQ2" s="57"/>
      <c r="BHR2" s="57"/>
      <c r="BHS2" s="57"/>
      <c r="BHT2" s="57"/>
      <c r="BHU2" s="57"/>
      <c r="BHV2" s="57"/>
      <c r="BHW2" s="57"/>
      <c r="BHX2" s="57"/>
      <c r="BHY2" s="57"/>
      <c r="BHZ2" s="57"/>
      <c r="BIA2" s="57"/>
      <c r="BIB2" s="57"/>
      <c r="BIC2" s="57"/>
      <c r="BID2" s="57"/>
      <c r="BIE2" s="57"/>
      <c r="BIF2" s="57"/>
      <c r="BIG2" s="57"/>
      <c r="BIH2" s="57"/>
      <c r="BII2" s="57"/>
      <c r="BIJ2" s="57"/>
      <c r="BIK2" s="57"/>
      <c r="BIL2" s="57"/>
      <c r="BIM2" s="57"/>
      <c r="BIN2" s="57"/>
      <c r="BIO2" s="57"/>
      <c r="BIP2" s="57"/>
      <c r="BIQ2" s="57"/>
      <c r="BIR2" s="57"/>
      <c r="BIS2" s="57"/>
      <c r="BIT2" s="57"/>
      <c r="BIU2" s="57"/>
      <c r="BIV2" s="57"/>
      <c r="BIW2" s="57"/>
      <c r="BIX2" s="57"/>
      <c r="BIY2" s="57"/>
      <c r="BIZ2" s="57"/>
      <c r="BJA2" s="57"/>
      <c r="BJB2" s="57"/>
      <c r="BJC2" s="57"/>
      <c r="BJD2" s="57"/>
      <c r="BJE2" s="57"/>
      <c r="BJF2" s="57"/>
      <c r="BJG2" s="57"/>
      <c r="BJH2" s="57"/>
      <c r="BJI2" s="57"/>
      <c r="BJJ2" s="57"/>
      <c r="BJK2" s="57"/>
      <c r="BJL2" s="57"/>
      <c r="BJM2" s="57"/>
      <c r="BJN2" s="57"/>
      <c r="BJO2" s="57"/>
      <c r="BJP2" s="57"/>
      <c r="BJQ2" s="57"/>
      <c r="BJR2" s="57"/>
      <c r="BJS2" s="57"/>
      <c r="BJT2" s="57"/>
      <c r="BJU2" s="57"/>
      <c r="BJV2" s="57"/>
      <c r="BJW2" s="57"/>
      <c r="BJX2" s="57"/>
      <c r="BJY2" s="57"/>
      <c r="BJZ2" s="57"/>
      <c r="BKA2" s="57"/>
      <c r="BKB2" s="57"/>
      <c r="BKC2" s="57"/>
      <c r="BKD2" s="57"/>
      <c r="BKE2" s="57"/>
      <c r="BKF2" s="57"/>
      <c r="BKG2" s="57"/>
      <c r="BKH2" s="57"/>
    </row>
    <row r="3" spans="1:1646" ht="28.2" customHeight="1" thickBot="1" x14ac:dyDescent="0.35">
      <c r="A3" s="1" t="s">
        <v>568</v>
      </c>
      <c r="B3" s="3"/>
      <c r="C3" s="2"/>
      <c r="D3" s="109" t="s">
        <v>12</v>
      </c>
      <c r="E3" s="110"/>
      <c r="F3" s="110"/>
      <c r="G3" s="110"/>
      <c r="H3" s="111"/>
      <c r="I3" s="44">
        <f t="shared" ref="I3:P3" si="0">I4+I8+I16+I27+I22+I29</f>
        <v>248040</v>
      </c>
      <c r="J3" s="9">
        <f t="shared" si="0"/>
        <v>440700</v>
      </c>
      <c r="K3" s="9">
        <f t="shared" si="0"/>
        <v>259750</v>
      </c>
      <c r="L3" s="9">
        <f t="shared" si="0"/>
        <v>447700</v>
      </c>
      <c r="M3" s="9">
        <f t="shared" si="0"/>
        <v>260550</v>
      </c>
      <c r="N3" s="9">
        <f t="shared" si="0"/>
        <v>454740</v>
      </c>
      <c r="O3" s="9">
        <f t="shared" si="0"/>
        <v>265700</v>
      </c>
      <c r="P3" s="9">
        <f t="shared" si="0"/>
        <v>461800</v>
      </c>
    </row>
    <row r="4" spans="1:1646" ht="28.2" customHeight="1" thickBot="1" x14ac:dyDescent="0.35">
      <c r="B4" s="21" t="s">
        <v>13</v>
      </c>
      <c r="C4" s="20"/>
      <c r="D4" s="106" t="s">
        <v>14</v>
      </c>
      <c r="E4" s="125"/>
      <c r="F4" s="125"/>
      <c r="G4" s="125"/>
      <c r="H4" s="126"/>
      <c r="I4" s="10">
        <f t="shared" ref="I4:P4" si="1">SUM(I5:I7)</f>
        <v>0</v>
      </c>
      <c r="J4" s="10">
        <f t="shared" si="1"/>
        <v>0</v>
      </c>
      <c r="K4" s="10">
        <f t="shared" si="1"/>
        <v>0</v>
      </c>
      <c r="L4" s="29">
        <f t="shared" si="1"/>
        <v>0</v>
      </c>
      <c r="M4" s="10">
        <f t="shared" si="1"/>
        <v>0</v>
      </c>
      <c r="N4" s="10">
        <f t="shared" si="1"/>
        <v>0</v>
      </c>
      <c r="O4" s="10">
        <f t="shared" si="1"/>
        <v>0</v>
      </c>
      <c r="P4" s="10">
        <f t="shared" si="1"/>
        <v>0</v>
      </c>
    </row>
    <row r="5" spans="1:1646" ht="28.2" customHeight="1" thickBot="1" x14ac:dyDescent="0.35">
      <c r="B5" s="16"/>
      <c r="C5" s="18" t="s">
        <v>15</v>
      </c>
      <c r="D5" s="50" t="s">
        <v>16</v>
      </c>
      <c r="E5" s="37">
        <v>1</v>
      </c>
      <c r="F5" s="60" t="s">
        <v>17</v>
      </c>
      <c r="G5" s="60" t="s">
        <v>17</v>
      </c>
      <c r="H5" s="60" t="s">
        <v>17</v>
      </c>
      <c r="I5" s="5">
        <v>0</v>
      </c>
      <c r="J5" s="5">
        <v>0</v>
      </c>
      <c r="K5" s="5">
        <v>0</v>
      </c>
      <c r="L5" s="6">
        <v>0</v>
      </c>
      <c r="M5" s="5">
        <v>0</v>
      </c>
      <c r="N5" s="5">
        <v>0</v>
      </c>
      <c r="O5" s="5">
        <v>0</v>
      </c>
      <c r="P5" s="5">
        <v>0</v>
      </c>
    </row>
    <row r="6" spans="1:1646" ht="28.2" customHeight="1" thickBot="1" x14ac:dyDescent="0.35">
      <c r="B6" s="16"/>
      <c r="C6" s="19" t="s">
        <v>18</v>
      </c>
      <c r="D6" s="51" t="s">
        <v>19</v>
      </c>
      <c r="E6" s="37">
        <v>1</v>
      </c>
      <c r="F6" s="60" t="s">
        <v>17</v>
      </c>
      <c r="G6" s="60" t="s">
        <v>17</v>
      </c>
      <c r="H6" s="60" t="s">
        <v>17</v>
      </c>
      <c r="I6" s="5">
        <v>0</v>
      </c>
      <c r="J6" s="5">
        <v>0</v>
      </c>
      <c r="K6" s="5">
        <v>0</v>
      </c>
      <c r="L6" s="6">
        <v>0</v>
      </c>
      <c r="M6" s="5">
        <v>0</v>
      </c>
      <c r="N6" s="5">
        <v>0</v>
      </c>
      <c r="O6" s="5">
        <v>0</v>
      </c>
      <c r="P6" s="5">
        <v>0</v>
      </c>
    </row>
    <row r="7" spans="1:1646" ht="101.4" thickBot="1" x14ac:dyDescent="0.35">
      <c r="B7" s="16"/>
      <c r="C7" s="19" t="s">
        <v>20</v>
      </c>
      <c r="D7" s="48" t="s">
        <v>21</v>
      </c>
      <c r="E7" s="60" t="s">
        <v>17</v>
      </c>
      <c r="F7" s="37">
        <v>8</v>
      </c>
      <c r="G7" s="60" t="s">
        <v>17</v>
      </c>
      <c r="H7" s="60" t="s">
        <v>17</v>
      </c>
      <c r="I7" s="5">
        <v>0</v>
      </c>
      <c r="J7" s="5">
        <v>0</v>
      </c>
      <c r="K7" s="5">
        <v>0</v>
      </c>
      <c r="L7" s="6">
        <v>0</v>
      </c>
      <c r="M7" s="5">
        <v>0</v>
      </c>
      <c r="N7" s="5">
        <v>0</v>
      </c>
      <c r="O7" s="5">
        <v>0</v>
      </c>
      <c r="P7" s="5">
        <v>0</v>
      </c>
    </row>
    <row r="8" spans="1:1646" ht="28.2" customHeight="1" thickBot="1" x14ac:dyDescent="0.35">
      <c r="B8" s="21" t="s">
        <v>22</v>
      </c>
      <c r="C8" s="20"/>
      <c r="D8" s="106" t="s">
        <v>23</v>
      </c>
      <c r="E8" s="107"/>
      <c r="F8" s="107"/>
      <c r="G8" s="107"/>
      <c r="H8" s="120"/>
      <c r="I8" s="10">
        <f t="shared" ref="I8:P8" si="2">SUM(I9:I15)</f>
        <v>0</v>
      </c>
      <c r="J8" s="12">
        <f t="shared" si="2"/>
        <v>0</v>
      </c>
      <c r="K8" s="12">
        <f t="shared" si="2"/>
        <v>5000</v>
      </c>
      <c r="L8" s="12">
        <f t="shared" si="2"/>
        <v>0</v>
      </c>
      <c r="M8" s="12">
        <f t="shared" si="2"/>
        <v>2500</v>
      </c>
      <c r="N8" s="12">
        <f t="shared" si="2"/>
        <v>0</v>
      </c>
      <c r="O8" s="12">
        <f t="shared" si="2"/>
        <v>2500</v>
      </c>
      <c r="P8" s="12">
        <f t="shared" si="2"/>
        <v>0</v>
      </c>
    </row>
    <row r="9" spans="1:1646" ht="28.2" customHeight="1" thickBot="1" x14ac:dyDescent="0.35">
      <c r="B9" s="16"/>
      <c r="C9" s="18" t="s">
        <v>15</v>
      </c>
      <c r="D9" s="61" t="s">
        <v>24</v>
      </c>
      <c r="E9" s="62">
        <v>1</v>
      </c>
      <c r="F9" s="60" t="s">
        <v>17</v>
      </c>
      <c r="G9" s="60" t="s">
        <v>17</v>
      </c>
      <c r="H9" s="60" t="s">
        <v>17</v>
      </c>
      <c r="I9" s="5">
        <v>0</v>
      </c>
      <c r="J9" s="5">
        <v>0</v>
      </c>
      <c r="K9" s="5">
        <v>0</v>
      </c>
      <c r="L9" s="5">
        <v>0</v>
      </c>
      <c r="M9" s="5">
        <v>0</v>
      </c>
      <c r="N9" s="5">
        <v>0</v>
      </c>
      <c r="O9" s="5">
        <v>0</v>
      </c>
      <c r="P9" s="5">
        <v>0</v>
      </c>
    </row>
    <row r="10" spans="1:1646" ht="28.2" customHeight="1" thickBot="1" x14ac:dyDescent="0.35">
      <c r="B10" s="16"/>
      <c r="C10" s="18" t="s">
        <v>18</v>
      </c>
      <c r="D10" s="50" t="s">
        <v>25</v>
      </c>
      <c r="E10" s="37">
        <v>6</v>
      </c>
      <c r="F10" s="60" t="s">
        <v>17</v>
      </c>
      <c r="G10" s="60" t="s">
        <v>17</v>
      </c>
      <c r="H10" s="60" t="s">
        <v>17</v>
      </c>
      <c r="I10" s="5">
        <v>0</v>
      </c>
      <c r="J10" s="5">
        <v>0</v>
      </c>
      <c r="K10" s="5">
        <v>0</v>
      </c>
      <c r="L10" s="5">
        <v>0</v>
      </c>
      <c r="M10" s="5">
        <v>0</v>
      </c>
      <c r="N10" s="5">
        <v>0</v>
      </c>
      <c r="O10" s="5">
        <v>0</v>
      </c>
      <c r="P10" s="5">
        <v>0</v>
      </c>
    </row>
    <row r="11" spans="1:1646" ht="28.2" customHeight="1" thickBot="1" x14ac:dyDescent="0.35">
      <c r="B11" s="16"/>
      <c r="C11" s="18" t="s">
        <v>20</v>
      </c>
      <c r="D11" s="50" t="s">
        <v>26</v>
      </c>
      <c r="E11" s="60">
        <v>8</v>
      </c>
      <c r="F11" s="60" t="s">
        <v>17</v>
      </c>
      <c r="G11" s="60" t="s">
        <v>17</v>
      </c>
      <c r="H11" s="60" t="s">
        <v>17</v>
      </c>
      <c r="I11" s="5">
        <v>0</v>
      </c>
      <c r="J11" s="5">
        <v>0</v>
      </c>
      <c r="K11" s="5">
        <v>0</v>
      </c>
      <c r="L11" s="5">
        <v>0</v>
      </c>
      <c r="M11" s="5">
        <v>0</v>
      </c>
      <c r="N11" s="5">
        <v>0</v>
      </c>
      <c r="O11" s="5">
        <v>0</v>
      </c>
      <c r="P11" s="5">
        <v>0</v>
      </c>
    </row>
    <row r="12" spans="1:1646" ht="28.2" customHeight="1" thickBot="1" x14ac:dyDescent="0.35">
      <c r="B12" s="16"/>
      <c r="C12" s="18" t="s">
        <v>27</v>
      </c>
      <c r="D12" s="48" t="s">
        <v>28</v>
      </c>
      <c r="E12" s="60" t="s">
        <v>17</v>
      </c>
      <c r="F12" s="60" t="s">
        <v>29</v>
      </c>
      <c r="G12" s="60" t="s">
        <v>17</v>
      </c>
      <c r="H12" s="60" t="s">
        <v>17</v>
      </c>
      <c r="I12" s="55">
        <v>0</v>
      </c>
      <c r="J12" s="7">
        <v>0</v>
      </c>
      <c r="K12" s="7">
        <v>5000</v>
      </c>
      <c r="L12" s="7">
        <v>0</v>
      </c>
      <c r="M12" s="7">
        <v>2500</v>
      </c>
      <c r="N12" s="7">
        <v>0</v>
      </c>
      <c r="O12" s="7">
        <v>2500</v>
      </c>
      <c r="P12" s="7">
        <v>0</v>
      </c>
    </row>
    <row r="13" spans="1:1646" ht="28.2" customHeight="1" thickBot="1" x14ac:dyDescent="0.35">
      <c r="B13" s="16"/>
      <c r="C13" s="18" t="s">
        <v>30</v>
      </c>
      <c r="D13" s="48" t="s">
        <v>31</v>
      </c>
      <c r="E13" s="60" t="s">
        <v>17</v>
      </c>
      <c r="F13" s="60">
        <v>8</v>
      </c>
      <c r="G13" s="60" t="s">
        <v>17</v>
      </c>
      <c r="H13" s="60" t="s">
        <v>17</v>
      </c>
      <c r="I13" s="5">
        <v>0</v>
      </c>
      <c r="J13" s="5">
        <v>0</v>
      </c>
      <c r="K13" s="5">
        <v>0</v>
      </c>
      <c r="L13" s="5">
        <v>0</v>
      </c>
      <c r="M13" s="5">
        <v>0</v>
      </c>
      <c r="N13" s="5">
        <v>0</v>
      </c>
      <c r="O13" s="5">
        <v>0</v>
      </c>
      <c r="P13" s="5">
        <v>0</v>
      </c>
    </row>
    <row r="14" spans="1:1646" ht="28.2" customHeight="1" thickBot="1" x14ac:dyDescent="0.35">
      <c r="B14" s="16"/>
      <c r="C14" s="18" t="s">
        <v>32</v>
      </c>
      <c r="D14" s="48" t="s">
        <v>33</v>
      </c>
      <c r="E14" s="60" t="s">
        <v>17</v>
      </c>
      <c r="F14" s="60" t="s">
        <v>505</v>
      </c>
      <c r="G14" s="60" t="s">
        <v>35</v>
      </c>
      <c r="H14" s="60" t="s">
        <v>17</v>
      </c>
      <c r="I14" s="5">
        <v>0</v>
      </c>
      <c r="J14" s="5">
        <v>0</v>
      </c>
      <c r="K14" s="5">
        <v>0</v>
      </c>
      <c r="L14" s="5">
        <v>0</v>
      </c>
      <c r="M14" s="5">
        <v>0</v>
      </c>
      <c r="N14" s="5">
        <v>0</v>
      </c>
      <c r="O14" s="5">
        <v>0</v>
      </c>
      <c r="P14" s="5">
        <v>0</v>
      </c>
    </row>
    <row r="15" spans="1:1646" ht="28.2" customHeight="1" thickBot="1" x14ac:dyDescent="0.35">
      <c r="B15" s="16"/>
      <c r="C15" s="19" t="s">
        <v>36</v>
      </c>
      <c r="D15" s="61" t="s">
        <v>37</v>
      </c>
      <c r="E15" s="60" t="s">
        <v>17</v>
      </c>
      <c r="F15" s="60" t="s">
        <v>17</v>
      </c>
      <c r="G15" s="60">
        <v>9</v>
      </c>
      <c r="H15" s="60" t="s">
        <v>17</v>
      </c>
      <c r="I15" s="5">
        <v>0</v>
      </c>
      <c r="J15" s="5">
        <v>0</v>
      </c>
      <c r="K15" s="5">
        <v>0</v>
      </c>
      <c r="L15" s="5">
        <v>0</v>
      </c>
      <c r="M15" s="5">
        <v>0</v>
      </c>
      <c r="N15" s="5">
        <v>0</v>
      </c>
      <c r="O15" s="5">
        <v>0</v>
      </c>
      <c r="P15" s="5">
        <v>0</v>
      </c>
    </row>
    <row r="16" spans="1:1646" ht="28.2" customHeight="1" thickBot="1" x14ac:dyDescent="0.35">
      <c r="B16" s="21" t="s">
        <v>38</v>
      </c>
      <c r="C16" s="20"/>
      <c r="D16" s="106" t="s">
        <v>39</v>
      </c>
      <c r="E16" s="107"/>
      <c r="F16" s="107"/>
      <c r="G16" s="107"/>
      <c r="H16" s="108"/>
      <c r="I16" s="10">
        <f t="shared" ref="I16:P16" si="3">SUM(I17:I21)</f>
        <v>0</v>
      </c>
      <c r="J16" s="12">
        <f t="shared" si="3"/>
        <v>0</v>
      </c>
      <c r="K16" s="12">
        <f t="shared" si="3"/>
        <v>0</v>
      </c>
      <c r="L16" s="12">
        <f t="shared" si="3"/>
        <v>0</v>
      </c>
      <c r="M16" s="12">
        <f t="shared" si="3"/>
        <v>0</v>
      </c>
      <c r="N16" s="12">
        <f t="shared" si="3"/>
        <v>0</v>
      </c>
      <c r="O16" s="12">
        <f t="shared" si="3"/>
        <v>0</v>
      </c>
      <c r="P16" s="12">
        <f t="shared" si="3"/>
        <v>0</v>
      </c>
    </row>
    <row r="17" spans="2:16" ht="78" customHeight="1" thickBot="1" x14ac:dyDescent="0.35">
      <c r="B17" s="16"/>
      <c r="C17" s="18" t="s">
        <v>15</v>
      </c>
      <c r="D17" s="61" t="s">
        <v>40</v>
      </c>
      <c r="E17" s="37">
        <v>3.4</v>
      </c>
      <c r="F17" s="60">
        <v>3.4</v>
      </c>
      <c r="G17" s="60" t="s">
        <v>17</v>
      </c>
      <c r="H17" s="60">
        <v>3.4</v>
      </c>
      <c r="I17" s="5">
        <v>0</v>
      </c>
      <c r="J17" s="5">
        <v>0</v>
      </c>
      <c r="K17" s="5">
        <v>0</v>
      </c>
      <c r="L17" s="6">
        <v>0</v>
      </c>
      <c r="M17" s="5">
        <v>0</v>
      </c>
      <c r="N17" s="5">
        <v>0</v>
      </c>
      <c r="O17" s="5">
        <v>0</v>
      </c>
      <c r="P17" s="5">
        <v>0</v>
      </c>
    </row>
    <row r="18" spans="2:16" ht="81" customHeight="1" thickBot="1" x14ac:dyDescent="0.35">
      <c r="B18" s="16"/>
      <c r="C18" s="18" t="s">
        <v>18</v>
      </c>
      <c r="D18" s="61" t="s">
        <v>41</v>
      </c>
      <c r="E18" s="37">
        <v>3.4</v>
      </c>
      <c r="F18" s="60">
        <v>3.4</v>
      </c>
      <c r="G18" s="60" t="s">
        <v>17</v>
      </c>
      <c r="H18" s="60">
        <v>3.4</v>
      </c>
      <c r="I18" s="5">
        <v>0</v>
      </c>
      <c r="J18" s="5">
        <v>0</v>
      </c>
      <c r="K18" s="5">
        <v>0</v>
      </c>
      <c r="L18" s="6">
        <v>0</v>
      </c>
      <c r="M18" s="5">
        <v>0</v>
      </c>
      <c r="N18" s="5">
        <v>0</v>
      </c>
      <c r="O18" s="5">
        <v>0</v>
      </c>
      <c r="P18" s="5">
        <v>0</v>
      </c>
    </row>
    <row r="19" spans="2:16" ht="43.8" thickBot="1" x14ac:dyDescent="0.35">
      <c r="B19" s="16"/>
      <c r="C19" s="18" t="s">
        <v>20</v>
      </c>
      <c r="D19" s="61" t="s">
        <v>42</v>
      </c>
      <c r="E19" s="37">
        <v>4.5</v>
      </c>
      <c r="F19" s="60">
        <v>4.5</v>
      </c>
      <c r="G19" s="60" t="s">
        <v>17</v>
      </c>
      <c r="H19" s="60" t="s">
        <v>17</v>
      </c>
      <c r="I19" s="5">
        <v>0</v>
      </c>
      <c r="J19" s="5">
        <v>0</v>
      </c>
      <c r="K19" s="5">
        <v>0</v>
      </c>
      <c r="L19" s="6">
        <v>0</v>
      </c>
      <c r="M19" s="5">
        <v>0</v>
      </c>
      <c r="N19" s="5">
        <v>0</v>
      </c>
      <c r="O19" s="5">
        <v>0</v>
      </c>
      <c r="P19" s="5">
        <v>0</v>
      </c>
    </row>
    <row r="20" spans="2:16" ht="43.8" thickBot="1" x14ac:dyDescent="0.35">
      <c r="B20" s="16"/>
      <c r="C20" s="18" t="s">
        <v>27</v>
      </c>
      <c r="D20" s="61" t="s">
        <v>43</v>
      </c>
      <c r="E20" s="38">
        <v>6.7</v>
      </c>
      <c r="F20" s="60">
        <v>6.7</v>
      </c>
      <c r="G20" s="60">
        <v>7</v>
      </c>
      <c r="H20" s="60" t="s">
        <v>17</v>
      </c>
      <c r="I20" s="32">
        <v>0</v>
      </c>
      <c r="J20" s="7">
        <v>0</v>
      </c>
      <c r="K20" s="5">
        <v>0</v>
      </c>
      <c r="L20" s="7">
        <v>0</v>
      </c>
      <c r="M20" s="32">
        <v>0</v>
      </c>
      <c r="N20" s="7">
        <v>0</v>
      </c>
      <c r="O20" s="7">
        <v>0</v>
      </c>
      <c r="P20" s="7">
        <v>0</v>
      </c>
    </row>
    <row r="21" spans="2:16" ht="30.6" customHeight="1" thickBot="1" x14ac:dyDescent="0.35">
      <c r="B21" s="63"/>
      <c r="C21" s="18" t="s">
        <v>30</v>
      </c>
      <c r="D21" s="61" t="s">
        <v>558</v>
      </c>
      <c r="E21" s="60" t="s">
        <v>17</v>
      </c>
      <c r="F21" s="60" t="s">
        <v>17</v>
      </c>
      <c r="G21" s="60">
        <v>6.7</v>
      </c>
      <c r="H21" s="60" t="s">
        <v>17</v>
      </c>
      <c r="I21" s="32">
        <v>0</v>
      </c>
      <c r="J21" s="7">
        <v>0</v>
      </c>
      <c r="K21" s="5">
        <v>0</v>
      </c>
      <c r="L21" s="7">
        <v>0</v>
      </c>
      <c r="M21" s="32">
        <v>0</v>
      </c>
      <c r="N21" s="7">
        <v>0</v>
      </c>
      <c r="O21" s="7">
        <v>0</v>
      </c>
      <c r="P21" s="7">
        <v>0</v>
      </c>
    </row>
    <row r="22" spans="2:16" ht="28.2" customHeight="1" thickBot="1" x14ac:dyDescent="0.35">
      <c r="B22" s="21" t="s">
        <v>44</v>
      </c>
      <c r="C22" s="20"/>
      <c r="D22" s="106" t="s">
        <v>45</v>
      </c>
      <c r="E22" s="107"/>
      <c r="F22" s="107"/>
      <c r="G22" s="107"/>
      <c r="H22" s="108"/>
      <c r="I22" s="10">
        <f>SUM(I23:I26)</f>
        <v>0</v>
      </c>
      <c r="J22" s="12">
        <f t="shared" ref="J22:P22" si="4">SUM(J23:J26)</f>
        <v>0</v>
      </c>
      <c r="K22" s="12">
        <f t="shared" si="4"/>
        <v>0</v>
      </c>
      <c r="L22" s="12">
        <f t="shared" si="4"/>
        <v>0</v>
      </c>
      <c r="M22" s="12">
        <f t="shared" si="4"/>
        <v>0</v>
      </c>
      <c r="N22" s="12">
        <f t="shared" si="4"/>
        <v>0</v>
      </c>
      <c r="O22" s="12">
        <f t="shared" si="4"/>
        <v>0</v>
      </c>
      <c r="P22" s="12">
        <f t="shared" si="4"/>
        <v>0</v>
      </c>
    </row>
    <row r="23" spans="2:16" ht="28.2" customHeight="1" thickBot="1" x14ac:dyDescent="0.35">
      <c r="B23" s="16"/>
      <c r="C23" s="18" t="s">
        <v>15</v>
      </c>
      <c r="D23" s="64" t="s">
        <v>46</v>
      </c>
      <c r="E23" s="39" t="s">
        <v>17</v>
      </c>
      <c r="F23" s="38">
        <v>9</v>
      </c>
      <c r="G23" s="60" t="s">
        <v>17</v>
      </c>
      <c r="H23" s="60" t="s">
        <v>17</v>
      </c>
      <c r="I23" s="5">
        <v>0</v>
      </c>
      <c r="J23" s="6">
        <v>0</v>
      </c>
      <c r="K23" s="6">
        <v>0</v>
      </c>
      <c r="L23" s="6">
        <v>0</v>
      </c>
      <c r="M23" s="6">
        <v>0</v>
      </c>
      <c r="N23" s="6">
        <v>0</v>
      </c>
      <c r="O23" s="6">
        <v>0</v>
      </c>
      <c r="P23" s="6">
        <v>0</v>
      </c>
    </row>
    <row r="24" spans="2:16" ht="28.2" customHeight="1" thickBot="1" x14ac:dyDescent="0.35">
      <c r="B24" s="16"/>
      <c r="C24" s="18" t="s">
        <v>15</v>
      </c>
      <c r="D24" s="64" t="s">
        <v>47</v>
      </c>
      <c r="E24" s="39" t="s">
        <v>17</v>
      </c>
      <c r="F24" s="60" t="s">
        <v>17</v>
      </c>
      <c r="G24" s="38">
        <v>10.11</v>
      </c>
      <c r="H24" s="60" t="s">
        <v>17</v>
      </c>
      <c r="I24" s="5">
        <v>0</v>
      </c>
      <c r="J24" s="6">
        <v>0</v>
      </c>
      <c r="K24" s="6">
        <v>0</v>
      </c>
      <c r="L24" s="6">
        <v>0</v>
      </c>
      <c r="M24" s="6">
        <v>0</v>
      </c>
      <c r="N24" s="6">
        <v>0</v>
      </c>
      <c r="O24" s="6">
        <v>0</v>
      </c>
      <c r="P24" s="6">
        <v>0</v>
      </c>
    </row>
    <row r="25" spans="2:16" ht="28.2" customHeight="1" thickBot="1" x14ac:dyDescent="0.35">
      <c r="B25" s="16"/>
      <c r="C25" s="18" t="s">
        <v>18</v>
      </c>
      <c r="D25" s="61" t="s">
        <v>42</v>
      </c>
      <c r="E25" s="60" t="s">
        <v>17</v>
      </c>
      <c r="F25" s="60" t="s">
        <v>17</v>
      </c>
      <c r="G25" s="60" t="s">
        <v>17</v>
      </c>
      <c r="H25" s="65" t="s">
        <v>48</v>
      </c>
      <c r="I25" s="5">
        <v>0</v>
      </c>
      <c r="J25" s="6">
        <v>0</v>
      </c>
      <c r="K25" s="6">
        <v>0</v>
      </c>
      <c r="L25" s="6">
        <v>0</v>
      </c>
      <c r="M25" s="6">
        <v>0</v>
      </c>
      <c r="N25" s="6">
        <v>0</v>
      </c>
      <c r="O25" s="6">
        <v>0</v>
      </c>
      <c r="P25" s="6">
        <v>0</v>
      </c>
    </row>
    <row r="26" spans="2:16" ht="28.2" customHeight="1" thickBot="1" x14ac:dyDescent="0.35">
      <c r="B26" s="16"/>
      <c r="C26" s="18" t="s">
        <v>20</v>
      </c>
      <c r="D26" s="61" t="s">
        <v>43</v>
      </c>
      <c r="E26" s="60" t="s">
        <v>17</v>
      </c>
      <c r="F26" s="60" t="s">
        <v>17</v>
      </c>
      <c r="G26" s="60" t="s">
        <v>17</v>
      </c>
      <c r="H26" s="65">
        <v>6.7</v>
      </c>
      <c r="I26" s="5">
        <v>0</v>
      </c>
      <c r="J26" s="6">
        <v>0</v>
      </c>
      <c r="K26" s="6">
        <v>0</v>
      </c>
      <c r="L26" s="6">
        <v>0</v>
      </c>
      <c r="M26" s="6">
        <v>0</v>
      </c>
      <c r="N26" s="6">
        <v>0</v>
      </c>
      <c r="O26" s="6">
        <v>0</v>
      </c>
      <c r="P26" s="6">
        <v>0</v>
      </c>
    </row>
    <row r="27" spans="2:16" ht="28.2" customHeight="1" thickBot="1" x14ac:dyDescent="0.35">
      <c r="B27" s="21" t="s">
        <v>49</v>
      </c>
      <c r="C27" s="20"/>
      <c r="D27" s="106" t="s">
        <v>50</v>
      </c>
      <c r="E27" s="107"/>
      <c r="F27" s="107"/>
      <c r="G27" s="107"/>
      <c r="H27" s="108"/>
      <c r="I27" s="10">
        <f t="shared" ref="I27:L27" si="5">I28</f>
        <v>0</v>
      </c>
      <c r="J27" s="12">
        <f t="shared" si="5"/>
        <v>187500</v>
      </c>
      <c r="K27" s="12">
        <f t="shared" si="5"/>
        <v>0</v>
      </c>
      <c r="L27" s="12">
        <f t="shared" si="5"/>
        <v>189500</v>
      </c>
      <c r="M27" s="10">
        <f t="shared" ref="M27:P27" si="6">M28</f>
        <v>0</v>
      </c>
      <c r="N27" s="12">
        <f t="shared" si="6"/>
        <v>191540</v>
      </c>
      <c r="O27" s="12">
        <f t="shared" si="6"/>
        <v>0</v>
      </c>
      <c r="P27" s="12">
        <f t="shared" si="6"/>
        <v>193600</v>
      </c>
    </row>
    <row r="28" spans="2:16" ht="28.2" customHeight="1" thickBot="1" x14ac:dyDescent="0.35">
      <c r="B28" s="66"/>
      <c r="C28" s="19" t="s">
        <v>15</v>
      </c>
      <c r="D28" s="48" t="s">
        <v>51</v>
      </c>
      <c r="E28" s="37" t="s">
        <v>52</v>
      </c>
      <c r="F28" s="37" t="s">
        <v>52</v>
      </c>
      <c r="G28" s="37" t="s">
        <v>52</v>
      </c>
      <c r="H28" s="37" t="s">
        <v>52</v>
      </c>
      <c r="I28" s="5">
        <v>0</v>
      </c>
      <c r="J28" s="5">
        <f>75000+10000+2500+100000</f>
        <v>187500</v>
      </c>
      <c r="K28" s="5">
        <v>0</v>
      </c>
      <c r="L28" s="5">
        <f>87500+102000</f>
        <v>189500</v>
      </c>
      <c r="M28" s="5">
        <v>0</v>
      </c>
      <c r="N28" s="5">
        <f>87500+104040</f>
        <v>191540</v>
      </c>
      <c r="O28" s="5">
        <v>0</v>
      </c>
      <c r="P28" s="5">
        <f>87500+106100</f>
        <v>193600</v>
      </c>
    </row>
    <row r="29" spans="2:16" ht="28.2" customHeight="1" thickBot="1" x14ac:dyDescent="0.35">
      <c r="B29" s="21" t="s">
        <v>53</v>
      </c>
      <c r="C29" s="20"/>
      <c r="D29" s="106" t="s">
        <v>54</v>
      </c>
      <c r="E29" s="107"/>
      <c r="F29" s="107"/>
      <c r="G29" s="107"/>
      <c r="H29" s="108"/>
      <c r="I29" s="10">
        <f>SUM(I30:I37)</f>
        <v>248040</v>
      </c>
      <c r="J29" s="12">
        <f t="shared" ref="J29:P29" si="7">SUM(J30:J37)</f>
        <v>253200</v>
      </c>
      <c r="K29" s="12">
        <f t="shared" si="7"/>
        <v>254750</v>
      </c>
      <c r="L29" s="12">
        <f t="shared" si="7"/>
        <v>258200</v>
      </c>
      <c r="M29" s="12">
        <f t="shared" si="7"/>
        <v>258050</v>
      </c>
      <c r="N29" s="12">
        <f t="shared" si="7"/>
        <v>263200</v>
      </c>
      <c r="O29" s="12">
        <f t="shared" si="7"/>
        <v>263200</v>
      </c>
      <c r="P29" s="12">
        <f t="shared" si="7"/>
        <v>268200</v>
      </c>
    </row>
    <row r="30" spans="2:16" ht="51.6" customHeight="1" thickBot="1" x14ac:dyDescent="0.35">
      <c r="B30" s="66"/>
      <c r="C30" s="18" t="s">
        <v>15</v>
      </c>
      <c r="D30" s="48" t="s">
        <v>55</v>
      </c>
      <c r="E30" s="37" t="s">
        <v>52</v>
      </c>
      <c r="F30" s="37" t="s">
        <v>52</v>
      </c>
      <c r="G30" s="37" t="s">
        <v>52</v>
      </c>
      <c r="H30" s="37" t="s">
        <v>52</v>
      </c>
      <c r="I30" s="32">
        <v>246840</v>
      </c>
      <c r="J30" s="7">
        <f>230000+22000</f>
        <v>252000</v>
      </c>
      <c r="K30" s="7">
        <v>251800</v>
      </c>
      <c r="L30" s="7">
        <f>235000+22000</f>
        <v>257000</v>
      </c>
      <c r="M30" s="7">
        <v>256850</v>
      </c>
      <c r="N30" s="7">
        <f>240000+22000</f>
        <v>262000</v>
      </c>
      <c r="O30" s="7">
        <v>262000</v>
      </c>
      <c r="P30" s="7">
        <f>245000+22000</f>
        <v>267000</v>
      </c>
    </row>
    <row r="31" spans="2:16" ht="48.6" customHeight="1" thickBot="1" x14ac:dyDescent="0.35">
      <c r="B31" s="66"/>
      <c r="C31" s="18" t="s">
        <v>18</v>
      </c>
      <c r="D31" s="50" t="s">
        <v>56</v>
      </c>
      <c r="E31" s="37" t="s">
        <v>52</v>
      </c>
      <c r="F31" s="37" t="s">
        <v>52</v>
      </c>
      <c r="G31" s="37" t="s">
        <v>52</v>
      </c>
      <c r="H31" s="37" t="s">
        <v>52</v>
      </c>
      <c r="I31" s="5">
        <v>1200</v>
      </c>
      <c r="J31" s="5">
        <v>1200</v>
      </c>
      <c r="K31" s="5">
        <v>1200</v>
      </c>
      <c r="L31" s="5">
        <v>1200</v>
      </c>
      <c r="M31" s="5">
        <v>1200</v>
      </c>
      <c r="N31" s="5">
        <v>1200</v>
      </c>
      <c r="O31" s="5">
        <v>1200</v>
      </c>
      <c r="P31" s="5">
        <v>1200</v>
      </c>
    </row>
    <row r="32" spans="2:16" ht="48.6" customHeight="1" thickBot="1" x14ac:dyDescent="0.35">
      <c r="B32" s="66"/>
      <c r="C32" s="18" t="s">
        <v>20</v>
      </c>
      <c r="D32" s="50" t="s">
        <v>57</v>
      </c>
      <c r="E32" s="37">
        <v>9</v>
      </c>
      <c r="F32" s="37">
        <v>9</v>
      </c>
      <c r="G32" s="37">
        <v>9</v>
      </c>
      <c r="H32" s="37">
        <v>9</v>
      </c>
      <c r="I32" s="5">
        <v>0</v>
      </c>
      <c r="J32" s="5">
        <v>0</v>
      </c>
      <c r="K32" s="5">
        <v>0</v>
      </c>
      <c r="L32" s="5">
        <v>0</v>
      </c>
      <c r="M32" s="5">
        <v>0</v>
      </c>
      <c r="N32" s="5">
        <v>0</v>
      </c>
      <c r="O32" s="5">
        <v>0</v>
      </c>
      <c r="P32" s="5">
        <v>0</v>
      </c>
    </row>
    <row r="33" spans="1:16" ht="76.2" customHeight="1" thickBot="1" x14ac:dyDescent="0.35">
      <c r="B33" s="66"/>
      <c r="C33" s="18" t="s">
        <v>27</v>
      </c>
      <c r="D33" s="67" t="s">
        <v>58</v>
      </c>
      <c r="E33" s="37" t="s">
        <v>52</v>
      </c>
      <c r="F33" s="37" t="s">
        <v>52</v>
      </c>
      <c r="G33" s="37" t="s">
        <v>52</v>
      </c>
      <c r="H33" s="37" t="s">
        <v>52</v>
      </c>
      <c r="I33" s="5">
        <v>0</v>
      </c>
      <c r="J33" s="5">
        <v>0</v>
      </c>
      <c r="K33" s="5">
        <v>0</v>
      </c>
      <c r="L33" s="5">
        <v>0</v>
      </c>
      <c r="M33" s="5">
        <v>0</v>
      </c>
      <c r="N33" s="5">
        <v>0</v>
      </c>
      <c r="O33" s="5">
        <v>0</v>
      </c>
      <c r="P33" s="5">
        <v>0</v>
      </c>
    </row>
    <row r="34" spans="1:16" ht="28.95" customHeight="1" thickBot="1" x14ac:dyDescent="0.35">
      <c r="B34" s="66"/>
      <c r="C34" s="18" t="s">
        <v>30</v>
      </c>
      <c r="D34" s="48" t="s">
        <v>59</v>
      </c>
      <c r="E34" s="37" t="s">
        <v>52</v>
      </c>
      <c r="F34" s="37" t="s">
        <v>52</v>
      </c>
      <c r="G34" s="37" t="s">
        <v>52</v>
      </c>
      <c r="H34" s="37" t="s">
        <v>52</v>
      </c>
      <c r="I34" s="5">
        <v>0</v>
      </c>
      <c r="J34" s="5">
        <v>0</v>
      </c>
      <c r="K34" s="5">
        <v>0</v>
      </c>
      <c r="L34" s="5">
        <v>0</v>
      </c>
      <c r="M34" s="5">
        <v>0</v>
      </c>
      <c r="N34" s="5">
        <v>0</v>
      </c>
      <c r="O34" s="5">
        <v>0</v>
      </c>
      <c r="P34" s="5">
        <v>0</v>
      </c>
    </row>
    <row r="35" spans="1:16" ht="28.2" customHeight="1" thickBot="1" x14ac:dyDescent="0.35">
      <c r="B35" s="66"/>
      <c r="C35" s="18" t="s">
        <v>32</v>
      </c>
      <c r="D35" s="68" t="s">
        <v>60</v>
      </c>
      <c r="E35" s="38">
        <v>10</v>
      </c>
      <c r="F35" s="37">
        <v>10</v>
      </c>
      <c r="G35" s="37">
        <v>10</v>
      </c>
      <c r="H35" s="37">
        <v>10</v>
      </c>
      <c r="I35" s="5">
        <v>0</v>
      </c>
      <c r="J35" s="5">
        <v>0</v>
      </c>
      <c r="K35" s="5">
        <v>0</v>
      </c>
      <c r="L35" s="5">
        <v>0</v>
      </c>
      <c r="M35" s="5">
        <v>0</v>
      </c>
      <c r="N35" s="5">
        <v>0</v>
      </c>
      <c r="O35" s="5">
        <v>0</v>
      </c>
      <c r="P35" s="5">
        <v>0</v>
      </c>
    </row>
    <row r="36" spans="1:16" ht="43.8" thickBot="1" x14ac:dyDescent="0.35">
      <c r="B36" s="66"/>
      <c r="C36" s="18" t="s">
        <v>36</v>
      </c>
      <c r="D36" s="68" t="s">
        <v>61</v>
      </c>
      <c r="E36" s="69" t="s">
        <v>17</v>
      </c>
      <c r="F36" s="70">
        <v>1</v>
      </c>
      <c r="G36" s="70">
        <v>1</v>
      </c>
      <c r="H36" s="70">
        <v>1</v>
      </c>
      <c r="I36" s="5">
        <v>0</v>
      </c>
      <c r="J36" s="5">
        <v>0</v>
      </c>
      <c r="K36" s="5">
        <v>500</v>
      </c>
      <c r="L36" s="5">
        <v>0</v>
      </c>
      <c r="M36" s="5">
        <v>0</v>
      </c>
      <c r="N36" s="5">
        <v>0</v>
      </c>
      <c r="O36" s="5">
        <v>0</v>
      </c>
      <c r="P36" s="5">
        <v>0</v>
      </c>
    </row>
    <row r="37" spans="1:16" ht="88.2" customHeight="1" thickBot="1" x14ac:dyDescent="0.35">
      <c r="B37" s="66"/>
      <c r="C37" s="18" t="s">
        <v>62</v>
      </c>
      <c r="D37" s="68" t="s">
        <v>63</v>
      </c>
      <c r="E37" s="69" t="s">
        <v>17</v>
      </c>
      <c r="F37" s="70">
        <v>4</v>
      </c>
      <c r="G37" s="69">
        <v>4</v>
      </c>
      <c r="H37" s="69" t="s">
        <v>17</v>
      </c>
      <c r="I37" s="5">
        <v>0</v>
      </c>
      <c r="J37" s="5">
        <v>0</v>
      </c>
      <c r="K37" s="5">
        <v>1250</v>
      </c>
      <c r="L37" s="5">
        <v>0</v>
      </c>
      <c r="M37" s="5">
        <v>0</v>
      </c>
      <c r="N37" s="5">
        <v>0</v>
      </c>
      <c r="O37" s="5">
        <v>0</v>
      </c>
      <c r="P37" s="5">
        <v>0</v>
      </c>
    </row>
    <row r="38" spans="1:16" ht="28.2" customHeight="1" thickBot="1" x14ac:dyDescent="0.35">
      <c r="A38" s="1" t="s">
        <v>569</v>
      </c>
      <c r="B38" s="4"/>
      <c r="C38" s="2"/>
      <c r="D38" s="113" t="s">
        <v>64</v>
      </c>
      <c r="E38" s="113"/>
      <c r="F38" s="113"/>
      <c r="G38" s="113"/>
      <c r="H38" s="114"/>
      <c r="I38" s="44">
        <f>I39+I45+I48+I53+I58+I69+I64</f>
        <v>2500</v>
      </c>
      <c r="J38" s="9">
        <f>J39+J45+J48+J53+J58+J69+J64</f>
        <v>1200</v>
      </c>
      <c r="K38" s="9">
        <f t="shared" ref="K38:P38" si="8">K39+K45+K48+K53+K58+K69+K64</f>
        <v>2500</v>
      </c>
      <c r="L38" s="9">
        <f t="shared" si="8"/>
        <v>850</v>
      </c>
      <c r="M38" s="9">
        <f t="shared" si="8"/>
        <v>2500</v>
      </c>
      <c r="N38" s="9">
        <f t="shared" si="8"/>
        <v>850</v>
      </c>
      <c r="O38" s="9">
        <f t="shared" si="8"/>
        <v>2500</v>
      </c>
      <c r="P38" s="9">
        <f t="shared" si="8"/>
        <v>850</v>
      </c>
    </row>
    <row r="39" spans="1:16" ht="28.2" customHeight="1" thickBot="1" x14ac:dyDescent="0.35">
      <c r="B39" s="71" t="s">
        <v>13</v>
      </c>
      <c r="C39" s="20"/>
      <c r="D39" s="106" t="s">
        <v>65</v>
      </c>
      <c r="E39" s="107"/>
      <c r="F39" s="107"/>
      <c r="G39" s="107"/>
      <c r="H39" s="108"/>
      <c r="I39" s="10">
        <f>SUM(I40:I44)</f>
        <v>500</v>
      </c>
      <c r="J39" s="12">
        <f t="shared" ref="J39:P39" si="9">SUM(J40:J44)</f>
        <v>0</v>
      </c>
      <c r="K39" s="12">
        <f t="shared" si="9"/>
        <v>500</v>
      </c>
      <c r="L39" s="12">
        <f t="shared" si="9"/>
        <v>0</v>
      </c>
      <c r="M39" s="12">
        <f t="shared" si="9"/>
        <v>500</v>
      </c>
      <c r="N39" s="12">
        <f t="shared" si="9"/>
        <v>0</v>
      </c>
      <c r="O39" s="12">
        <f t="shared" si="9"/>
        <v>500</v>
      </c>
      <c r="P39" s="12">
        <f t="shared" si="9"/>
        <v>0</v>
      </c>
    </row>
    <row r="40" spans="1:16" ht="28.2" customHeight="1" thickBot="1" x14ac:dyDescent="0.35">
      <c r="B40" s="16"/>
      <c r="C40" s="18" t="s">
        <v>15</v>
      </c>
      <c r="D40" s="48" t="s">
        <v>582</v>
      </c>
      <c r="E40" s="37" t="s">
        <v>52</v>
      </c>
      <c r="F40" s="37" t="s">
        <v>52</v>
      </c>
      <c r="G40" s="37" t="s">
        <v>52</v>
      </c>
      <c r="H40" s="37" t="s">
        <v>52</v>
      </c>
      <c r="I40" s="5">
        <v>0</v>
      </c>
      <c r="J40" s="5">
        <v>0</v>
      </c>
      <c r="K40" s="5">
        <v>0</v>
      </c>
      <c r="L40" s="5">
        <v>0</v>
      </c>
      <c r="M40" s="5">
        <v>0</v>
      </c>
      <c r="N40" s="5">
        <v>0</v>
      </c>
      <c r="O40" s="5">
        <v>0</v>
      </c>
      <c r="P40" s="5">
        <v>0</v>
      </c>
    </row>
    <row r="41" spans="1:16" ht="28.2" customHeight="1" thickBot="1" x14ac:dyDescent="0.35">
      <c r="B41" s="16"/>
      <c r="C41" s="18" t="s">
        <v>18</v>
      </c>
      <c r="D41" s="48" t="s">
        <v>66</v>
      </c>
      <c r="E41" s="37">
        <v>8.11</v>
      </c>
      <c r="F41" s="37">
        <v>6.11</v>
      </c>
      <c r="G41" s="37">
        <v>6.11</v>
      </c>
      <c r="H41" s="37" t="s">
        <v>67</v>
      </c>
      <c r="I41" s="5">
        <v>500</v>
      </c>
      <c r="J41" s="5">
        <v>0</v>
      </c>
      <c r="K41" s="5">
        <v>500</v>
      </c>
      <c r="L41" s="5">
        <v>0</v>
      </c>
      <c r="M41" s="5">
        <v>500</v>
      </c>
      <c r="N41" s="5">
        <v>0</v>
      </c>
      <c r="O41" s="5">
        <v>500</v>
      </c>
      <c r="P41" s="5">
        <v>0</v>
      </c>
    </row>
    <row r="42" spans="1:16" ht="28.2" customHeight="1" thickBot="1" x14ac:dyDescent="0.35">
      <c r="B42" s="16"/>
      <c r="C42" s="18" t="s">
        <v>20</v>
      </c>
      <c r="D42" s="48" t="s">
        <v>68</v>
      </c>
      <c r="E42" s="37" t="s">
        <v>52</v>
      </c>
      <c r="F42" s="37" t="s">
        <v>52</v>
      </c>
      <c r="G42" s="37" t="s">
        <v>52</v>
      </c>
      <c r="H42" s="37" t="s">
        <v>52</v>
      </c>
      <c r="I42" s="5">
        <v>0</v>
      </c>
      <c r="J42" s="5">
        <v>0</v>
      </c>
      <c r="K42" s="5">
        <v>0</v>
      </c>
      <c r="L42" s="5">
        <v>0</v>
      </c>
      <c r="M42" s="5">
        <v>0</v>
      </c>
      <c r="N42" s="5">
        <v>0</v>
      </c>
      <c r="O42" s="5">
        <v>0</v>
      </c>
      <c r="P42" s="5">
        <v>0</v>
      </c>
    </row>
    <row r="43" spans="1:16" ht="28.2" customHeight="1" thickBot="1" x14ac:dyDescent="0.35">
      <c r="B43" s="16"/>
      <c r="C43" s="18" t="s">
        <v>27</v>
      </c>
      <c r="D43" s="48" t="s">
        <v>69</v>
      </c>
      <c r="E43" s="37" t="s">
        <v>52</v>
      </c>
      <c r="F43" s="37" t="s">
        <v>52</v>
      </c>
      <c r="G43" s="37" t="s">
        <v>52</v>
      </c>
      <c r="H43" s="37" t="s">
        <v>52</v>
      </c>
      <c r="I43" s="32">
        <v>0</v>
      </c>
      <c r="J43" s="7">
        <v>0</v>
      </c>
      <c r="K43" s="7">
        <v>0</v>
      </c>
      <c r="L43" s="7">
        <v>0</v>
      </c>
      <c r="M43" s="7">
        <v>0</v>
      </c>
      <c r="N43" s="7">
        <v>0</v>
      </c>
      <c r="O43" s="7">
        <v>0</v>
      </c>
      <c r="P43" s="7">
        <v>0</v>
      </c>
    </row>
    <row r="44" spans="1:16" ht="28.2" customHeight="1" thickBot="1" x14ac:dyDescent="0.35">
      <c r="B44" s="16"/>
      <c r="C44" s="18" t="s">
        <v>30</v>
      </c>
      <c r="D44" s="48" t="s">
        <v>561</v>
      </c>
      <c r="E44" s="69" t="s">
        <v>17</v>
      </c>
      <c r="F44" s="69" t="s">
        <v>17</v>
      </c>
      <c r="G44" s="37" t="s">
        <v>52</v>
      </c>
      <c r="H44" s="37" t="s">
        <v>52</v>
      </c>
      <c r="I44" s="32">
        <v>0</v>
      </c>
      <c r="J44" s="7">
        <v>0</v>
      </c>
      <c r="K44" s="7">
        <v>0</v>
      </c>
      <c r="L44" s="7">
        <v>0</v>
      </c>
      <c r="M44" s="7">
        <v>0</v>
      </c>
      <c r="N44" s="7">
        <v>0</v>
      </c>
      <c r="O44" s="7">
        <v>0</v>
      </c>
      <c r="P44" s="7">
        <v>0</v>
      </c>
    </row>
    <row r="45" spans="1:16" ht="28.2" customHeight="1" thickBot="1" x14ac:dyDescent="0.35">
      <c r="B45" s="72" t="s">
        <v>22</v>
      </c>
      <c r="C45" s="20"/>
      <c r="D45" s="106" t="s">
        <v>70</v>
      </c>
      <c r="E45" s="107"/>
      <c r="F45" s="107"/>
      <c r="G45" s="107"/>
      <c r="H45" s="108"/>
      <c r="I45" s="10">
        <f>SUM(I46:I47)</f>
        <v>750</v>
      </c>
      <c r="J45" s="12">
        <f t="shared" ref="J45:P45" si="10">SUM(J46:J47)</f>
        <v>0</v>
      </c>
      <c r="K45" s="12">
        <f t="shared" si="10"/>
        <v>750</v>
      </c>
      <c r="L45" s="12">
        <f t="shared" si="10"/>
        <v>0</v>
      </c>
      <c r="M45" s="12">
        <f t="shared" si="10"/>
        <v>750</v>
      </c>
      <c r="N45" s="12">
        <f t="shared" si="10"/>
        <v>0</v>
      </c>
      <c r="O45" s="12">
        <f t="shared" si="10"/>
        <v>750</v>
      </c>
      <c r="P45" s="12">
        <f t="shared" si="10"/>
        <v>0</v>
      </c>
    </row>
    <row r="46" spans="1:16" ht="43.2" customHeight="1" thickBot="1" x14ac:dyDescent="0.35">
      <c r="B46" s="16"/>
      <c r="C46" s="18" t="s">
        <v>15</v>
      </c>
      <c r="D46" s="48" t="s">
        <v>71</v>
      </c>
      <c r="E46" s="37" t="s">
        <v>72</v>
      </c>
      <c r="F46" s="37" t="s">
        <v>67</v>
      </c>
      <c r="G46" s="37" t="s">
        <v>67</v>
      </c>
      <c r="H46" s="37" t="s">
        <v>67</v>
      </c>
      <c r="I46" s="5">
        <v>500</v>
      </c>
      <c r="J46" s="5">
        <v>0</v>
      </c>
      <c r="K46" s="5">
        <v>500</v>
      </c>
      <c r="L46" s="5">
        <v>0</v>
      </c>
      <c r="M46" s="5">
        <v>500</v>
      </c>
      <c r="N46" s="5">
        <v>0</v>
      </c>
      <c r="O46" s="5">
        <v>500</v>
      </c>
      <c r="P46" s="5">
        <v>0</v>
      </c>
    </row>
    <row r="47" spans="1:16" ht="55.2" customHeight="1" thickBot="1" x14ac:dyDescent="0.35">
      <c r="B47" s="16"/>
      <c r="C47" s="19" t="s">
        <v>18</v>
      </c>
      <c r="D47" s="48" t="s">
        <v>73</v>
      </c>
      <c r="E47" s="37" t="s">
        <v>52</v>
      </c>
      <c r="F47" s="37" t="s">
        <v>52</v>
      </c>
      <c r="G47" s="37" t="s">
        <v>52</v>
      </c>
      <c r="H47" s="37" t="s">
        <v>52</v>
      </c>
      <c r="I47" s="5">
        <v>250</v>
      </c>
      <c r="J47" s="5">
        <v>0</v>
      </c>
      <c r="K47" s="5">
        <v>250</v>
      </c>
      <c r="L47" s="5">
        <v>0</v>
      </c>
      <c r="M47" s="5">
        <v>250</v>
      </c>
      <c r="N47" s="5">
        <v>0</v>
      </c>
      <c r="O47" s="5">
        <v>250</v>
      </c>
      <c r="P47" s="5">
        <v>0</v>
      </c>
    </row>
    <row r="48" spans="1:16" ht="28.2" customHeight="1" thickBot="1" x14ac:dyDescent="0.35">
      <c r="B48" s="72" t="s">
        <v>38</v>
      </c>
      <c r="C48" s="20"/>
      <c r="D48" s="106" t="s">
        <v>74</v>
      </c>
      <c r="E48" s="107"/>
      <c r="F48" s="107"/>
      <c r="G48" s="107"/>
      <c r="H48" s="120"/>
      <c r="I48" s="10">
        <f>SUM(I49:I52)</f>
        <v>1000</v>
      </c>
      <c r="J48" s="10">
        <f t="shared" ref="J48:P48" si="11">SUM(J49:J52)</f>
        <v>950</v>
      </c>
      <c r="K48" s="10">
        <f t="shared" si="11"/>
        <v>1000</v>
      </c>
      <c r="L48" s="10">
        <f t="shared" si="11"/>
        <v>600</v>
      </c>
      <c r="M48" s="10">
        <f t="shared" si="11"/>
        <v>1000</v>
      </c>
      <c r="N48" s="10">
        <f t="shared" si="11"/>
        <v>600</v>
      </c>
      <c r="O48" s="10">
        <f t="shared" si="11"/>
        <v>1000</v>
      </c>
      <c r="P48" s="10">
        <f t="shared" si="11"/>
        <v>600</v>
      </c>
    </row>
    <row r="49" spans="2:16" ht="28.2" customHeight="1" thickBot="1" x14ac:dyDescent="0.35">
      <c r="B49" s="16"/>
      <c r="C49" s="18" t="s">
        <v>15</v>
      </c>
      <c r="D49" s="48" t="s">
        <v>75</v>
      </c>
      <c r="E49" s="37" t="s">
        <v>52</v>
      </c>
      <c r="F49" s="37" t="s">
        <v>52</v>
      </c>
      <c r="G49" s="37" t="s">
        <v>52</v>
      </c>
      <c r="H49" s="37" t="s">
        <v>52</v>
      </c>
      <c r="I49" s="5">
        <v>0</v>
      </c>
      <c r="J49" s="5">
        <v>0</v>
      </c>
      <c r="K49" s="5">
        <v>0</v>
      </c>
      <c r="L49" s="5">
        <v>0</v>
      </c>
      <c r="M49" s="5">
        <v>0</v>
      </c>
      <c r="N49" s="5">
        <v>0</v>
      </c>
      <c r="O49" s="5">
        <v>0</v>
      </c>
      <c r="P49" s="5">
        <v>0</v>
      </c>
    </row>
    <row r="50" spans="2:16" ht="28.2" customHeight="1" thickBot="1" x14ac:dyDescent="0.35">
      <c r="B50" s="16"/>
      <c r="C50" s="18" t="s">
        <v>18</v>
      </c>
      <c r="D50" s="48" t="s">
        <v>76</v>
      </c>
      <c r="E50" s="37" t="s">
        <v>52</v>
      </c>
      <c r="F50" s="37" t="s">
        <v>52</v>
      </c>
      <c r="G50" s="37" t="s">
        <v>52</v>
      </c>
      <c r="H50" s="37" t="s">
        <v>52</v>
      </c>
      <c r="I50" s="5">
        <v>1000</v>
      </c>
      <c r="J50" s="5">
        <f>600+350</f>
        <v>950</v>
      </c>
      <c r="K50" s="5">
        <v>1000</v>
      </c>
      <c r="L50" s="5">
        <v>600</v>
      </c>
      <c r="M50" s="5">
        <v>1000</v>
      </c>
      <c r="N50" s="5">
        <v>600</v>
      </c>
      <c r="O50" s="5">
        <v>1000</v>
      </c>
      <c r="P50" s="5">
        <v>600</v>
      </c>
    </row>
    <row r="51" spans="2:16" ht="28.2" customHeight="1" thickBot="1" x14ac:dyDescent="0.35">
      <c r="B51" s="16"/>
      <c r="C51" s="18" t="s">
        <v>20</v>
      </c>
      <c r="D51" s="48" t="s">
        <v>77</v>
      </c>
      <c r="E51" s="37" t="s">
        <v>52</v>
      </c>
      <c r="F51" s="37" t="s">
        <v>52</v>
      </c>
      <c r="G51" s="37" t="s">
        <v>52</v>
      </c>
      <c r="H51" s="37" t="s">
        <v>52</v>
      </c>
      <c r="I51" s="5">
        <v>0</v>
      </c>
      <c r="J51" s="5">
        <v>0</v>
      </c>
      <c r="K51" s="5">
        <v>0</v>
      </c>
      <c r="L51" s="5">
        <v>0</v>
      </c>
      <c r="M51" s="5">
        <v>0</v>
      </c>
      <c r="N51" s="5">
        <v>0</v>
      </c>
      <c r="O51" s="5">
        <v>0</v>
      </c>
      <c r="P51" s="5">
        <v>0</v>
      </c>
    </row>
    <row r="52" spans="2:16" ht="28.2" customHeight="1" thickBot="1" x14ac:dyDescent="0.35">
      <c r="B52" s="16"/>
      <c r="C52" s="18" t="s">
        <v>27</v>
      </c>
      <c r="D52" s="48" t="s">
        <v>78</v>
      </c>
      <c r="E52" s="37" t="s">
        <v>52</v>
      </c>
      <c r="F52" s="37" t="s">
        <v>52</v>
      </c>
      <c r="G52" s="37" t="s">
        <v>52</v>
      </c>
      <c r="H52" s="37" t="s">
        <v>52</v>
      </c>
      <c r="I52" s="5">
        <v>0</v>
      </c>
      <c r="J52" s="5">
        <v>0</v>
      </c>
      <c r="K52" s="5">
        <v>0</v>
      </c>
      <c r="L52" s="5">
        <v>0</v>
      </c>
      <c r="M52" s="5">
        <v>0</v>
      </c>
      <c r="N52" s="5">
        <v>0</v>
      </c>
      <c r="O52" s="5">
        <v>0</v>
      </c>
      <c r="P52" s="5">
        <v>0</v>
      </c>
    </row>
    <row r="53" spans="2:16" ht="28.2" customHeight="1" thickBot="1" x14ac:dyDescent="0.35">
      <c r="B53" s="72" t="s">
        <v>44</v>
      </c>
      <c r="C53" s="20"/>
      <c r="D53" s="106" t="s">
        <v>79</v>
      </c>
      <c r="E53" s="107"/>
      <c r="F53" s="107"/>
      <c r="G53" s="107"/>
      <c r="H53" s="108"/>
      <c r="I53" s="10">
        <f>SUM(I54:I57)</f>
        <v>0</v>
      </c>
      <c r="J53" s="12">
        <f t="shared" ref="J53" si="12">SUM(J54:J57)</f>
        <v>0</v>
      </c>
      <c r="K53" s="12">
        <f>SUM(K54:K57)</f>
        <v>0</v>
      </c>
      <c r="L53" s="12">
        <f t="shared" ref="L53" si="13">SUM(L54:L57)</f>
        <v>0</v>
      </c>
      <c r="M53" s="12">
        <f t="shared" ref="M53" si="14">SUM(M54:M57)</f>
        <v>0</v>
      </c>
      <c r="N53" s="12">
        <f t="shared" ref="N53" si="15">SUM(N54:N57)</f>
        <v>0</v>
      </c>
      <c r="O53" s="12">
        <f t="shared" ref="O53" si="16">SUM(O54:O57)</f>
        <v>0</v>
      </c>
      <c r="P53" s="12">
        <f t="shared" ref="P53" si="17">SUM(P54:P57)</f>
        <v>0</v>
      </c>
    </row>
    <row r="54" spans="2:16" ht="28.2" customHeight="1" thickBot="1" x14ac:dyDescent="0.35">
      <c r="B54" s="16"/>
      <c r="C54" s="18" t="s">
        <v>15</v>
      </c>
      <c r="D54" s="61" t="s">
        <v>80</v>
      </c>
      <c r="E54" s="37" t="s">
        <v>52</v>
      </c>
      <c r="F54" s="37" t="s">
        <v>52</v>
      </c>
      <c r="G54" s="37" t="s">
        <v>52</v>
      </c>
      <c r="H54" s="37" t="s">
        <v>52</v>
      </c>
      <c r="I54" s="5">
        <v>0</v>
      </c>
      <c r="J54" s="5">
        <v>0</v>
      </c>
      <c r="K54" s="5">
        <v>0</v>
      </c>
      <c r="L54" s="5">
        <v>0</v>
      </c>
      <c r="M54" s="5">
        <v>0</v>
      </c>
      <c r="N54" s="5">
        <v>0</v>
      </c>
      <c r="O54" s="5">
        <v>0</v>
      </c>
      <c r="P54" s="5">
        <v>0</v>
      </c>
    </row>
    <row r="55" spans="2:16" ht="28.2" customHeight="1" thickBot="1" x14ac:dyDescent="0.35">
      <c r="B55" s="16"/>
      <c r="C55" s="18" t="s">
        <v>18</v>
      </c>
      <c r="D55" s="61" t="s">
        <v>81</v>
      </c>
      <c r="E55" s="37">
        <v>6</v>
      </c>
      <c r="F55" s="60" t="s">
        <v>17</v>
      </c>
      <c r="G55" s="60" t="s">
        <v>17</v>
      </c>
      <c r="H55" s="37" t="s">
        <v>67</v>
      </c>
      <c r="I55" s="5">
        <v>0</v>
      </c>
      <c r="J55" s="5">
        <v>0</v>
      </c>
      <c r="K55" s="5">
        <v>0</v>
      </c>
      <c r="L55" s="5">
        <v>0</v>
      </c>
      <c r="M55" s="5">
        <v>0</v>
      </c>
      <c r="N55" s="5">
        <v>0</v>
      </c>
      <c r="O55" s="5">
        <v>0</v>
      </c>
      <c r="P55" s="5">
        <v>0</v>
      </c>
    </row>
    <row r="56" spans="2:16" ht="28.2" customHeight="1" thickBot="1" x14ac:dyDescent="0.35">
      <c r="B56" s="16"/>
      <c r="C56" s="18" t="s">
        <v>20</v>
      </c>
      <c r="D56" s="48" t="s">
        <v>82</v>
      </c>
      <c r="E56" s="37">
        <v>1</v>
      </c>
      <c r="F56" s="60" t="s">
        <v>17</v>
      </c>
      <c r="G56" s="60" t="s">
        <v>17</v>
      </c>
      <c r="H56" s="60" t="s">
        <v>17</v>
      </c>
      <c r="I56" s="5">
        <v>0</v>
      </c>
      <c r="J56" s="5">
        <v>0</v>
      </c>
      <c r="K56" s="5">
        <v>0</v>
      </c>
      <c r="L56" s="5">
        <v>0</v>
      </c>
      <c r="M56" s="5">
        <v>0</v>
      </c>
      <c r="N56" s="5">
        <v>0</v>
      </c>
      <c r="O56" s="5">
        <v>0</v>
      </c>
      <c r="P56" s="5">
        <v>0</v>
      </c>
    </row>
    <row r="57" spans="2:16" ht="63" customHeight="1" thickBot="1" x14ac:dyDescent="0.35">
      <c r="B57" s="16"/>
      <c r="C57" s="18" t="s">
        <v>27</v>
      </c>
      <c r="D57" s="73" t="s">
        <v>83</v>
      </c>
      <c r="E57" s="37" t="s">
        <v>52</v>
      </c>
      <c r="F57" s="37" t="s">
        <v>52</v>
      </c>
      <c r="G57" s="37" t="s">
        <v>52</v>
      </c>
      <c r="H57" s="37" t="s">
        <v>52</v>
      </c>
      <c r="I57" s="32">
        <v>0</v>
      </c>
      <c r="J57" s="32">
        <v>0</v>
      </c>
      <c r="K57" s="32">
        <v>0</v>
      </c>
      <c r="L57" s="32">
        <v>0</v>
      </c>
      <c r="M57" s="32">
        <v>0</v>
      </c>
      <c r="N57" s="32">
        <v>0</v>
      </c>
      <c r="O57" s="32">
        <v>0</v>
      </c>
      <c r="P57" s="32">
        <v>0</v>
      </c>
    </row>
    <row r="58" spans="2:16" ht="28.2" customHeight="1" thickBot="1" x14ac:dyDescent="0.35">
      <c r="B58" s="72" t="s">
        <v>49</v>
      </c>
      <c r="C58" s="20"/>
      <c r="D58" s="106" t="s">
        <v>84</v>
      </c>
      <c r="E58" s="107"/>
      <c r="F58" s="107"/>
      <c r="G58" s="107"/>
      <c r="H58" s="108"/>
      <c r="I58" s="10">
        <f>SUM(I59:I63)</f>
        <v>250</v>
      </c>
      <c r="J58" s="12">
        <f t="shared" ref="J58:P58" si="18">SUM(J59:J63)</f>
        <v>250</v>
      </c>
      <c r="K58" s="12">
        <f t="shared" si="18"/>
        <v>250</v>
      </c>
      <c r="L58" s="12">
        <f t="shared" si="18"/>
        <v>250</v>
      </c>
      <c r="M58" s="12">
        <f t="shared" si="18"/>
        <v>250</v>
      </c>
      <c r="N58" s="12">
        <f t="shared" si="18"/>
        <v>250</v>
      </c>
      <c r="O58" s="12">
        <f t="shared" si="18"/>
        <v>250</v>
      </c>
      <c r="P58" s="12">
        <f t="shared" si="18"/>
        <v>250</v>
      </c>
    </row>
    <row r="59" spans="2:16" ht="28.2" customHeight="1" thickBot="1" x14ac:dyDescent="0.35">
      <c r="B59" s="16"/>
      <c r="C59" s="18" t="s">
        <v>15</v>
      </c>
      <c r="D59" s="50" t="s">
        <v>85</v>
      </c>
      <c r="E59" s="37">
        <v>6</v>
      </c>
      <c r="F59" s="37" t="s">
        <v>67</v>
      </c>
      <c r="G59" s="37" t="s">
        <v>67</v>
      </c>
      <c r="H59" s="37" t="s">
        <v>67</v>
      </c>
      <c r="I59" s="5">
        <v>0</v>
      </c>
      <c r="J59" s="5">
        <v>0</v>
      </c>
      <c r="K59" s="5">
        <v>0</v>
      </c>
      <c r="L59" s="5">
        <v>0</v>
      </c>
      <c r="M59" s="5">
        <v>0</v>
      </c>
      <c r="N59" s="5">
        <v>0</v>
      </c>
      <c r="O59" s="5">
        <v>0</v>
      </c>
      <c r="P59" s="5">
        <v>0</v>
      </c>
    </row>
    <row r="60" spans="2:16" ht="28.2" customHeight="1" thickBot="1" x14ac:dyDescent="0.35">
      <c r="B60" s="16"/>
      <c r="C60" s="19" t="s">
        <v>18</v>
      </c>
      <c r="D60" s="48" t="s">
        <v>86</v>
      </c>
      <c r="E60" s="37">
        <v>1</v>
      </c>
      <c r="F60" s="60" t="s">
        <v>17</v>
      </c>
      <c r="G60" s="60" t="s">
        <v>17</v>
      </c>
      <c r="H60" s="60" t="s">
        <v>17</v>
      </c>
      <c r="I60" s="5">
        <v>0</v>
      </c>
      <c r="J60" s="5">
        <v>0</v>
      </c>
      <c r="K60" s="5">
        <v>0</v>
      </c>
      <c r="L60" s="5">
        <v>0</v>
      </c>
      <c r="M60" s="5">
        <v>0</v>
      </c>
      <c r="N60" s="5">
        <v>0</v>
      </c>
      <c r="O60" s="5">
        <v>0</v>
      </c>
      <c r="P60" s="5">
        <v>0</v>
      </c>
    </row>
    <row r="61" spans="2:16" ht="28.2" customHeight="1" thickBot="1" x14ac:dyDescent="0.35">
      <c r="B61" s="16"/>
      <c r="C61" s="19" t="s">
        <v>20</v>
      </c>
      <c r="D61" s="50" t="s">
        <v>87</v>
      </c>
      <c r="E61" s="60" t="s">
        <v>17</v>
      </c>
      <c r="F61" s="60">
        <v>2</v>
      </c>
      <c r="G61" s="60" t="s">
        <v>17</v>
      </c>
      <c r="H61" s="60" t="s">
        <v>17</v>
      </c>
      <c r="I61" s="5">
        <v>0</v>
      </c>
      <c r="J61" s="5">
        <v>0</v>
      </c>
      <c r="K61" s="5">
        <v>0</v>
      </c>
      <c r="L61" s="5">
        <v>0</v>
      </c>
      <c r="M61" s="5">
        <v>0</v>
      </c>
      <c r="N61" s="5">
        <v>0</v>
      </c>
      <c r="O61" s="5">
        <v>0</v>
      </c>
      <c r="P61" s="5">
        <v>0</v>
      </c>
    </row>
    <row r="62" spans="2:16" ht="28.2" customHeight="1" thickBot="1" x14ac:dyDescent="0.35">
      <c r="B62" s="16"/>
      <c r="C62" s="19" t="s">
        <v>27</v>
      </c>
      <c r="D62" s="50" t="s">
        <v>88</v>
      </c>
      <c r="E62" s="37" t="s">
        <v>89</v>
      </c>
      <c r="F62" s="37" t="s">
        <v>67</v>
      </c>
      <c r="G62" s="37" t="s">
        <v>67</v>
      </c>
      <c r="H62" s="37" t="s">
        <v>67</v>
      </c>
      <c r="I62" s="5">
        <v>250</v>
      </c>
      <c r="J62" s="5">
        <v>250</v>
      </c>
      <c r="K62" s="5">
        <v>250</v>
      </c>
      <c r="L62" s="5">
        <v>250</v>
      </c>
      <c r="M62" s="5">
        <v>250</v>
      </c>
      <c r="N62" s="5">
        <v>250</v>
      </c>
      <c r="O62" s="5">
        <v>250</v>
      </c>
      <c r="P62" s="5">
        <v>250</v>
      </c>
    </row>
    <row r="63" spans="2:16" ht="28.2" customHeight="1" thickBot="1" x14ac:dyDescent="0.35">
      <c r="B63" s="16"/>
      <c r="C63" s="19" t="s">
        <v>30</v>
      </c>
      <c r="D63" s="50" t="s">
        <v>90</v>
      </c>
      <c r="E63" s="60" t="s">
        <v>17</v>
      </c>
      <c r="F63" s="37">
        <v>11</v>
      </c>
      <c r="G63" s="37" t="s">
        <v>67</v>
      </c>
      <c r="H63" s="37" t="s">
        <v>67</v>
      </c>
      <c r="I63" s="5">
        <v>0</v>
      </c>
      <c r="J63" s="5">
        <v>0</v>
      </c>
      <c r="K63" s="5">
        <v>0</v>
      </c>
      <c r="L63" s="5">
        <v>0</v>
      </c>
      <c r="M63" s="5">
        <v>0</v>
      </c>
      <c r="N63" s="5">
        <v>0</v>
      </c>
      <c r="O63" s="5">
        <v>0</v>
      </c>
      <c r="P63" s="5">
        <v>0</v>
      </c>
    </row>
    <row r="64" spans="2:16" ht="28.2" customHeight="1" thickBot="1" x14ac:dyDescent="0.35">
      <c r="B64" s="21" t="s">
        <v>53</v>
      </c>
      <c r="C64" s="20"/>
      <c r="D64" s="106" t="s">
        <v>91</v>
      </c>
      <c r="E64" s="107"/>
      <c r="F64" s="107"/>
      <c r="G64" s="107"/>
      <c r="H64" s="108"/>
      <c r="I64" s="10">
        <f>SUM(I65:I68)</f>
        <v>0</v>
      </c>
      <c r="J64" s="12">
        <f t="shared" ref="J64:P64" si="19">SUM(J65:J68)</f>
        <v>0</v>
      </c>
      <c r="K64" s="12">
        <f t="shared" si="19"/>
        <v>0</v>
      </c>
      <c r="L64" s="12">
        <f t="shared" si="19"/>
        <v>0</v>
      </c>
      <c r="M64" s="12">
        <f t="shared" si="19"/>
        <v>0</v>
      </c>
      <c r="N64" s="12">
        <f t="shared" si="19"/>
        <v>0</v>
      </c>
      <c r="O64" s="12">
        <f t="shared" si="19"/>
        <v>0</v>
      </c>
      <c r="P64" s="12">
        <f t="shared" si="19"/>
        <v>0</v>
      </c>
    </row>
    <row r="65" spans="1:16" ht="35.4" customHeight="1" thickBot="1" x14ac:dyDescent="0.35">
      <c r="B65" s="16"/>
      <c r="C65" s="18" t="s">
        <v>15</v>
      </c>
      <c r="D65" s="50" t="s">
        <v>92</v>
      </c>
      <c r="E65" s="37">
        <v>6</v>
      </c>
      <c r="F65" s="60" t="s">
        <v>17</v>
      </c>
      <c r="G65" s="37">
        <v>6</v>
      </c>
      <c r="H65" s="37" t="s">
        <v>67</v>
      </c>
      <c r="I65" s="8">
        <v>0</v>
      </c>
      <c r="J65" s="8">
        <v>0</v>
      </c>
      <c r="K65" s="8">
        <v>0</v>
      </c>
      <c r="L65" s="8">
        <v>0</v>
      </c>
      <c r="M65" s="8">
        <v>0</v>
      </c>
      <c r="N65" s="8">
        <v>0</v>
      </c>
      <c r="O65" s="8">
        <v>0</v>
      </c>
      <c r="P65" s="8">
        <v>0</v>
      </c>
    </row>
    <row r="66" spans="1:16" ht="28.2" customHeight="1" thickBot="1" x14ac:dyDescent="0.35">
      <c r="B66" s="16"/>
      <c r="C66" s="19" t="s">
        <v>18</v>
      </c>
      <c r="D66" s="50" t="s">
        <v>93</v>
      </c>
      <c r="E66" s="37" t="s">
        <v>52</v>
      </c>
      <c r="F66" s="37" t="s">
        <v>52</v>
      </c>
      <c r="G66" s="37" t="s">
        <v>52</v>
      </c>
      <c r="H66" s="37" t="s">
        <v>52</v>
      </c>
      <c r="I66" s="8">
        <v>0</v>
      </c>
      <c r="J66" s="8">
        <v>0</v>
      </c>
      <c r="K66" s="8">
        <v>0</v>
      </c>
      <c r="L66" s="8">
        <v>0</v>
      </c>
      <c r="M66" s="8">
        <v>0</v>
      </c>
      <c r="N66" s="8">
        <v>0</v>
      </c>
      <c r="O66" s="8">
        <v>0</v>
      </c>
      <c r="P66" s="8">
        <v>0</v>
      </c>
    </row>
    <row r="67" spans="1:16" ht="28.2" customHeight="1" thickBot="1" x14ac:dyDescent="0.35">
      <c r="B67" s="16"/>
      <c r="C67" s="19" t="s">
        <v>20</v>
      </c>
      <c r="D67" s="50" t="s">
        <v>94</v>
      </c>
      <c r="E67" s="37">
        <v>6</v>
      </c>
      <c r="F67" s="37">
        <v>11</v>
      </c>
      <c r="G67" s="37">
        <v>11</v>
      </c>
      <c r="H67" s="37">
        <v>11</v>
      </c>
      <c r="I67" s="8">
        <v>0</v>
      </c>
      <c r="J67" s="8">
        <v>0</v>
      </c>
      <c r="K67" s="8">
        <v>0</v>
      </c>
      <c r="L67" s="8">
        <v>0</v>
      </c>
      <c r="M67" s="8">
        <v>0</v>
      </c>
      <c r="N67" s="8">
        <v>0</v>
      </c>
      <c r="O67" s="8">
        <v>0</v>
      </c>
      <c r="P67" s="8">
        <v>0</v>
      </c>
    </row>
    <row r="68" spans="1:16" ht="28.2" customHeight="1" thickBot="1" x14ac:dyDescent="0.35">
      <c r="B68" s="16"/>
      <c r="C68" s="19" t="s">
        <v>27</v>
      </c>
      <c r="D68" s="50" t="s">
        <v>95</v>
      </c>
      <c r="E68" s="37">
        <v>6</v>
      </c>
      <c r="F68" s="60" t="s">
        <v>17</v>
      </c>
      <c r="G68" s="37">
        <v>6</v>
      </c>
      <c r="H68" s="37" t="s">
        <v>67</v>
      </c>
      <c r="I68" s="8">
        <v>0</v>
      </c>
      <c r="J68" s="8">
        <v>0</v>
      </c>
      <c r="K68" s="8">
        <v>0</v>
      </c>
      <c r="L68" s="8">
        <v>0</v>
      </c>
      <c r="M68" s="8">
        <v>0</v>
      </c>
      <c r="N68" s="8">
        <v>0</v>
      </c>
      <c r="O68" s="8">
        <v>0</v>
      </c>
      <c r="P68" s="8">
        <v>0</v>
      </c>
    </row>
    <row r="69" spans="1:16" ht="28.95" customHeight="1" thickBot="1" x14ac:dyDescent="0.35">
      <c r="B69" s="21" t="s">
        <v>96</v>
      </c>
      <c r="C69" s="20"/>
      <c r="D69" s="106" t="s">
        <v>97</v>
      </c>
      <c r="E69" s="107"/>
      <c r="F69" s="107"/>
      <c r="G69" s="107"/>
      <c r="H69" s="108"/>
      <c r="I69" s="10">
        <f>SUM(I70:I73)</f>
        <v>0</v>
      </c>
      <c r="J69" s="12">
        <f t="shared" ref="J69:P69" si="20">SUM(J70:J73)</f>
        <v>0</v>
      </c>
      <c r="K69" s="12">
        <f t="shared" si="20"/>
        <v>0</v>
      </c>
      <c r="L69" s="12">
        <f t="shared" si="20"/>
        <v>0</v>
      </c>
      <c r="M69" s="12">
        <f t="shared" si="20"/>
        <v>0</v>
      </c>
      <c r="N69" s="12">
        <f t="shared" si="20"/>
        <v>0</v>
      </c>
      <c r="O69" s="12">
        <f t="shared" si="20"/>
        <v>0</v>
      </c>
      <c r="P69" s="12">
        <f t="shared" si="20"/>
        <v>0</v>
      </c>
    </row>
    <row r="70" spans="1:16" ht="28.2" customHeight="1" thickBot="1" x14ac:dyDescent="0.35">
      <c r="B70" s="16"/>
      <c r="C70" s="18" t="s">
        <v>15</v>
      </c>
      <c r="D70" s="48" t="s">
        <v>98</v>
      </c>
      <c r="E70" s="37">
        <v>3.4</v>
      </c>
      <c r="F70" s="60" t="s">
        <v>17</v>
      </c>
      <c r="G70" s="37" t="s">
        <v>17</v>
      </c>
      <c r="H70" s="37" t="s">
        <v>17</v>
      </c>
      <c r="I70" s="5">
        <v>0</v>
      </c>
      <c r="J70" s="5">
        <v>0</v>
      </c>
      <c r="K70" s="5">
        <v>0</v>
      </c>
      <c r="L70" s="7">
        <v>0</v>
      </c>
      <c r="M70" s="5">
        <v>0</v>
      </c>
      <c r="N70" s="5">
        <v>0</v>
      </c>
      <c r="O70" s="5">
        <v>0</v>
      </c>
      <c r="P70" s="5">
        <v>0</v>
      </c>
    </row>
    <row r="71" spans="1:16" ht="28.2" customHeight="1" thickBot="1" x14ac:dyDescent="0.35">
      <c r="B71" s="16"/>
      <c r="C71" s="18" t="s">
        <v>18</v>
      </c>
      <c r="D71" s="50" t="s">
        <v>99</v>
      </c>
      <c r="E71" s="37" t="s">
        <v>52</v>
      </c>
      <c r="F71" s="37" t="s">
        <v>52</v>
      </c>
      <c r="G71" s="37" t="s">
        <v>52</v>
      </c>
      <c r="H71" s="37" t="s">
        <v>52</v>
      </c>
      <c r="I71" s="5">
        <v>0</v>
      </c>
      <c r="J71" s="5">
        <v>0</v>
      </c>
      <c r="K71" s="5">
        <v>0</v>
      </c>
      <c r="L71" s="6">
        <v>0</v>
      </c>
      <c r="M71" s="5">
        <v>0</v>
      </c>
      <c r="N71" s="5">
        <v>0</v>
      </c>
      <c r="O71" s="5">
        <v>0</v>
      </c>
      <c r="P71" s="5">
        <v>0</v>
      </c>
    </row>
    <row r="72" spans="1:16" ht="28.2" customHeight="1" thickBot="1" x14ac:dyDescent="0.35">
      <c r="B72" s="16"/>
      <c r="C72" s="18" t="s">
        <v>20</v>
      </c>
      <c r="D72" s="50" t="s">
        <v>100</v>
      </c>
      <c r="E72" s="37">
        <v>9</v>
      </c>
      <c r="F72" s="60">
        <v>10</v>
      </c>
      <c r="G72" s="37">
        <v>10</v>
      </c>
      <c r="H72" s="37" t="s">
        <v>67</v>
      </c>
      <c r="I72" s="5">
        <v>0</v>
      </c>
      <c r="J72" s="5">
        <v>0</v>
      </c>
      <c r="K72" s="5">
        <v>0</v>
      </c>
      <c r="L72" s="6">
        <v>0</v>
      </c>
      <c r="M72" s="5">
        <v>0</v>
      </c>
      <c r="N72" s="5">
        <v>0</v>
      </c>
      <c r="O72" s="5">
        <v>0</v>
      </c>
      <c r="P72" s="5">
        <v>0</v>
      </c>
    </row>
    <row r="73" spans="1:16" ht="28.2" customHeight="1" thickBot="1" x14ac:dyDescent="0.35">
      <c r="B73" s="16"/>
      <c r="C73" s="18" t="s">
        <v>27</v>
      </c>
      <c r="D73" s="48" t="s">
        <v>101</v>
      </c>
      <c r="E73" s="37" t="s">
        <v>52</v>
      </c>
      <c r="F73" s="37" t="s">
        <v>52</v>
      </c>
      <c r="G73" s="37" t="s">
        <v>52</v>
      </c>
      <c r="H73" s="37" t="s">
        <v>52</v>
      </c>
      <c r="I73" s="32">
        <v>0</v>
      </c>
      <c r="J73" s="5">
        <v>0</v>
      </c>
      <c r="K73" s="5">
        <v>0</v>
      </c>
      <c r="L73" s="7">
        <v>0</v>
      </c>
      <c r="M73" s="32">
        <v>0</v>
      </c>
      <c r="N73" s="5">
        <v>0</v>
      </c>
      <c r="O73" s="7">
        <v>0</v>
      </c>
      <c r="P73" s="7">
        <v>0</v>
      </c>
    </row>
    <row r="74" spans="1:16" ht="28.2" customHeight="1" thickBot="1" x14ac:dyDescent="0.35">
      <c r="A74" s="1" t="s">
        <v>570</v>
      </c>
      <c r="B74" s="3"/>
      <c r="C74" s="2"/>
      <c r="D74" s="109" t="s">
        <v>102</v>
      </c>
      <c r="E74" s="110"/>
      <c r="F74" s="110"/>
      <c r="G74" s="110"/>
      <c r="H74" s="111"/>
      <c r="I74" s="44">
        <f>I75+I79+I85+I90+I93+I98</f>
        <v>200</v>
      </c>
      <c r="J74" s="9">
        <f t="shared" ref="J74:P74" si="21">J75+J79+J85+J90+J93+J98</f>
        <v>0</v>
      </c>
      <c r="K74" s="9">
        <f t="shared" si="21"/>
        <v>450</v>
      </c>
      <c r="L74" s="9">
        <f t="shared" si="21"/>
        <v>250</v>
      </c>
      <c r="M74" s="9">
        <f t="shared" si="21"/>
        <v>450</v>
      </c>
      <c r="N74" s="9">
        <f t="shared" si="21"/>
        <v>250</v>
      </c>
      <c r="O74" s="9">
        <f t="shared" si="21"/>
        <v>450</v>
      </c>
      <c r="P74" s="9">
        <f t="shared" si="21"/>
        <v>250</v>
      </c>
    </row>
    <row r="75" spans="1:16" ht="28.2" customHeight="1" thickBot="1" x14ac:dyDescent="0.35">
      <c r="B75" s="21" t="s">
        <v>13</v>
      </c>
      <c r="C75" s="20"/>
      <c r="D75" s="106" t="s">
        <v>103</v>
      </c>
      <c r="E75" s="107"/>
      <c r="F75" s="107"/>
      <c r="G75" s="107"/>
      <c r="H75" s="108"/>
      <c r="I75" s="10">
        <f>SUM(I76:I78)</f>
        <v>0</v>
      </c>
      <c r="J75" s="12">
        <f t="shared" ref="J75:P75" si="22">SUM(J76:J78)</f>
        <v>0</v>
      </c>
      <c r="K75" s="12">
        <f t="shared" si="22"/>
        <v>0</v>
      </c>
      <c r="L75" s="12">
        <f t="shared" si="22"/>
        <v>0</v>
      </c>
      <c r="M75" s="12">
        <f t="shared" si="22"/>
        <v>0</v>
      </c>
      <c r="N75" s="12">
        <f t="shared" si="22"/>
        <v>0</v>
      </c>
      <c r="O75" s="12">
        <f t="shared" si="22"/>
        <v>0</v>
      </c>
      <c r="P75" s="12">
        <f t="shared" si="22"/>
        <v>0</v>
      </c>
    </row>
    <row r="76" spans="1:16" ht="28.2" customHeight="1" thickBot="1" x14ac:dyDescent="0.35">
      <c r="B76" s="16"/>
      <c r="C76" s="18" t="s">
        <v>15</v>
      </c>
      <c r="D76" s="50" t="s">
        <v>104</v>
      </c>
      <c r="E76" s="38" t="s">
        <v>105</v>
      </c>
      <c r="F76" s="39" t="s">
        <v>17</v>
      </c>
      <c r="G76" s="39" t="s">
        <v>17</v>
      </c>
      <c r="H76" s="39" t="s">
        <v>17</v>
      </c>
      <c r="I76" s="5">
        <v>0</v>
      </c>
      <c r="J76" s="5">
        <v>0</v>
      </c>
      <c r="K76" s="5">
        <v>0</v>
      </c>
      <c r="L76" s="5">
        <v>0</v>
      </c>
      <c r="M76" s="5">
        <v>0</v>
      </c>
      <c r="N76" s="5">
        <v>0</v>
      </c>
      <c r="O76" s="5">
        <v>0</v>
      </c>
      <c r="P76" s="5">
        <v>0</v>
      </c>
    </row>
    <row r="77" spans="1:16" ht="28.2" customHeight="1" thickBot="1" x14ac:dyDescent="0.35">
      <c r="B77" s="16"/>
      <c r="C77" s="18" t="s">
        <v>18</v>
      </c>
      <c r="D77" s="50" t="s">
        <v>106</v>
      </c>
      <c r="E77" s="38">
        <v>6</v>
      </c>
      <c r="F77" s="39" t="s">
        <v>17</v>
      </c>
      <c r="G77" s="39" t="s">
        <v>17</v>
      </c>
      <c r="H77" s="39" t="s">
        <v>17</v>
      </c>
      <c r="I77" s="5">
        <v>0</v>
      </c>
      <c r="J77" s="5">
        <v>0</v>
      </c>
      <c r="K77" s="5">
        <v>0</v>
      </c>
      <c r="L77" s="5">
        <v>0</v>
      </c>
      <c r="M77" s="5">
        <v>0</v>
      </c>
      <c r="N77" s="5">
        <v>0</v>
      </c>
      <c r="O77" s="5">
        <v>0</v>
      </c>
      <c r="P77" s="5">
        <v>0</v>
      </c>
    </row>
    <row r="78" spans="1:16" ht="28.2" customHeight="1" thickBot="1" x14ac:dyDescent="0.35">
      <c r="B78" s="16"/>
      <c r="C78" s="18" t="s">
        <v>20</v>
      </c>
      <c r="D78" s="50" t="s">
        <v>107</v>
      </c>
      <c r="E78" s="38" t="s">
        <v>108</v>
      </c>
      <c r="F78" s="39">
        <v>11</v>
      </c>
      <c r="G78" s="39">
        <v>2</v>
      </c>
      <c r="H78" s="39" t="s">
        <v>17</v>
      </c>
      <c r="I78" s="5">
        <v>0</v>
      </c>
      <c r="J78" s="5">
        <v>0</v>
      </c>
      <c r="K78" s="5">
        <v>0</v>
      </c>
      <c r="L78" s="5">
        <v>0</v>
      </c>
      <c r="M78" s="5">
        <v>0</v>
      </c>
      <c r="N78" s="5">
        <v>0</v>
      </c>
      <c r="O78" s="5">
        <v>0</v>
      </c>
      <c r="P78" s="5">
        <v>0</v>
      </c>
    </row>
    <row r="79" spans="1:16" ht="28.2" customHeight="1" thickBot="1" x14ac:dyDescent="0.35">
      <c r="B79" s="21" t="s">
        <v>22</v>
      </c>
      <c r="C79" s="20"/>
      <c r="D79" s="106" t="s">
        <v>109</v>
      </c>
      <c r="E79" s="107"/>
      <c r="F79" s="107"/>
      <c r="G79" s="107"/>
      <c r="H79" s="108"/>
      <c r="I79" s="10">
        <f t="shared" ref="I79:P79" si="23">SUM(I80:I84)</f>
        <v>0</v>
      </c>
      <c r="J79" s="12">
        <f t="shared" si="23"/>
        <v>0</v>
      </c>
      <c r="K79" s="12">
        <f t="shared" si="23"/>
        <v>0</v>
      </c>
      <c r="L79" s="12">
        <f t="shared" si="23"/>
        <v>0</v>
      </c>
      <c r="M79" s="12">
        <f t="shared" si="23"/>
        <v>0</v>
      </c>
      <c r="N79" s="12">
        <f t="shared" si="23"/>
        <v>0</v>
      </c>
      <c r="O79" s="12">
        <f t="shared" si="23"/>
        <v>0</v>
      </c>
      <c r="P79" s="12">
        <f t="shared" si="23"/>
        <v>0</v>
      </c>
    </row>
    <row r="80" spans="1:16" ht="28.2" customHeight="1" thickBot="1" x14ac:dyDescent="0.35">
      <c r="B80" s="16"/>
      <c r="C80" s="18" t="s">
        <v>15</v>
      </c>
      <c r="D80" s="50" t="s">
        <v>110</v>
      </c>
      <c r="E80" s="39" t="s">
        <v>17</v>
      </c>
      <c r="F80" s="39" t="s">
        <v>111</v>
      </c>
      <c r="G80" s="38" t="s">
        <v>17</v>
      </c>
      <c r="H80" s="39" t="s">
        <v>17</v>
      </c>
      <c r="I80" s="5">
        <v>0</v>
      </c>
      <c r="J80" s="5">
        <v>0</v>
      </c>
      <c r="K80" s="5">
        <v>0</v>
      </c>
      <c r="L80" s="5">
        <v>0</v>
      </c>
      <c r="M80" s="5">
        <v>0</v>
      </c>
      <c r="N80" s="5">
        <v>0</v>
      </c>
      <c r="O80" s="5">
        <v>0</v>
      </c>
      <c r="P80" s="5">
        <v>0</v>
      </c>
    </row>
    <row r="81" spans="2:16" ht="28.2" customHeight="1" thickBot="1" x14ac:dyDescent="0.35">
      <c r="B81" s="16"/>
      <c r="C81" s="18" t="s">
        <v>18</v>
      </c>
      <c r="D81" s="50" t="s">
        <v>112</v>
      </c>
      <c r="E81" s="39" t="s">
        <v>17</v>
      </c>
      <c r="F81" s="39" t="s">
        <v>111</v>
      </c>
      <c r="G81" s="37" t="s">
        <v>52</v>
      </c>
      <c r="H81" s="37" t="s">
        <v>52</v>
      </c>
      <c r="I81" s="5">
        <v>0</v>
      </c>
      <c r="J81" s="5">
        <v>0</v>
      </c>
      <c r="K81" s="5">
        <v>0</v>
      </c>
      <c r="L81" s="5">
        <v>0</v>
      </c>
      <c r="M81" s="5">
        <v>0</v>
      </c>
      <c r="N81" s="5">
        <v>0</v>
      </c>
      <c r="O81" s="5">
        <v>0</v>
      </c>
      <c r="P81" s="5">
        <v>0</v>
      </c>
    </row>
    <row r="82" spans="2:16" ht="28.2" customHeight="1" thickBot="1" x14ac:dyDescent="0.35">
      <c r="B82" s="16"/>
      <c r="C82" s="18" t="s">
        <v>20</v>
      </c>
      <c r="D82" s="48" t="s">
        <v>113</v>
      </c>
      <c r="E82" s="39" t="s">
        <v>17</v>
      </c>
      <c r="F82" s="39">
        <v>3.4</v>
      </c>
      <c r="G82" s="39">
        <v>6</v>
      </c>
      <c r="H82" s="39" t="s">
        <v>67</v>
      </c>
      <c r="I82" s="5">
        <v>0</v>
      </c>
      <c r="J82" s="5">
        <v>0</v>
      </c>
      <c r="K82" s="5">
        <v>0</v>
      </c>
      <c r="L82" s="5">
        <v>0</v>
      </c>
      <c r="M82" s="5">
        <v>0</v>
      </c>
      <c r="N82" s="5">
        <v>0</v>
      </c>
      <c r="O82" s="5">
        <v>0</v>
      </c>
      <c r="P82" s="5">
        <v>0</v>
      </c>
    </row>
    <row r="83" spans="2:16" ht="28.2" customHeight="1" thickBot="1" x14ac:dyDescent="0.35">
      <c r="B83" s="16"/>
      <c r="C83" s="18" t="s">
        <v>27</v>
      </c>
      <c r="D83" s="48" t="s">
        <v>114</v>
      </c>
      <c r="E83" s="39" t="s">
        <v>17</v>
      </c>
      <c r="F83" s="39" t="s">
        <v>17</v>
      </c>
      <c r="G83" s="39">
        <v>11</v>
      </c>
      <c r="H83" s="39">
        <v>11</v>
      </c>
      <c r="I83" s="5">
        <v>0</v>
      </c>
      <c r="J83" s="5">
        <v>0</v>
      </c>
      <c r="K83" s="5">
        <v>0</v>
      </c>
      <c r="L83" s="5">
        <v>0</v>
      </c>
      <c r="M83" s="5">
        <v>0</v>
      </c>
      <c r="N83" s="5">
        <v>0</v>
      </c>
      <c r="O83" s="5">
        <v>0</v>
      </c>
      <c r="P83" s="5">
        <v>0</v>
      </c>
    </row>
    <row r="84" spans="2:16" ht="28.2" customHeight="1" thickBot="1" x14ac:dyDescent="0.35">
      <c r="B84" s="16"/>
      <c r="C84" s="18" t="s">
        <v>30</v>
      </c>
      <c r="D84" s="48" t="s">
        <v>115</v>
      </c>
      <c r="E84" s="39" t="s">
        <v>17</v>
      </c>
      <c r="F84" s="39">
        <v>11.12</v>
      </c>
      <c r="G84" s="39" t="s">
        <v>17</v>
      </c>
      <c r="H84" s="39" t="s">
        <v>67</v>
      </c>
      <c r="I84" s="5">
        <v>0</v>
      </c>
      <c r="J84" s="5">
        <v>0</v>
      </c>
      <c r="K84" s="5">
        <v>0</v>
      </c>
      <c r="L84" s="5">
        <v>0</v>
      </c>
      <c r="M84" s="5">
        <v>0</v>
      </c>
      <c r="N84" s="5">
        <v>0</v>
      </c>
      <c r="O84" s="5">
        <v>0</v>
      </c>
      <c r="P84" s="5">
        <v>0</v>
      </c>
    </row>
    <row r="85" spans="2:16" ht="28.2" customHeight="1" thickBot="1" x14ac:dyDescent="0.35">
      <c r="B85" s="21" t="s">
        <v>38</v>
      </c>
      <c r="C85" s="20"/>
      <c r="D85" s="106" t="s">
        <v>116</v>
      </c>
      <c r="E85" s="107"/>
      <c r="F85" s="107"/>
      <c r="G85" s="107"/>
      <c r="H85" s="108"/>
      <c r="I85" s="10">
        <f>SUM(I86:I89)</f>
        <v>0</v>
      </c>
      <c r="J85" s="12">
        <f>SUM(J86:J89)</f>
        <v>0</v>
      </c>
      <c r="K85" s="12">
        <f t="shared" ref="K85:P85" si="24">SUM(K86:K89)</f>
        <v>0</v>
      </c>
      <c r="L85" s="12">
        <f t="shared" si="24"/>
        <v>0</v>
      </c>
      <c r="M85" s="12">
        <f t="shared" si="24"/>
        <v>0</v>
      </c>
      <c r="N85" s="12">
        <f t="shared" si="24"/>
        <v>0</v>
      </c>
      <c r="O85" s="12">
        <f t="shared" si="24"/>
        <v>0</v>
      </c>
      <c r="P85" s="12">
        <f t="shared" si="24"/>
        <v>0</v>
      </c>
    </row>
    <row r="86" spans="2:16" ht="28.2" customHeight="1" thickBot="1" x14ac:dyDescent="0.35">
      <c r="B86" s="16"/>
      <c r="C86" s="18" t="s">
        <v>15</v>
      </c>
      <c r="D86" s="50" t="s">
        <v>117</v>
      </c>
      <c r="E86" s="37" t="s">
        <v>52</v>
      </c>
      <c r="F86" s="38">
        <v>10</v>
      </c>
      <c r="G86" s="39" t="s">
        <v>17</v>
      </c>
      <c r="H86" s="39" t="s">
        <v>67</v>
      </c>
      <c r="I86" s="5">
        <v>0</v>
      </c>
      <c r="J86" s="5">
        <v>0</v>
      </c>
      <c r="K86" s="5">
        <v>0</v>
      </c>
      <c r="L86" s="5">
        <v>0</v>
      </c>
      <c r="M86" s="5">
        <v>0</v>
      </c>
      <c r="N86" s="5">
        <v>0</v>
      </c>
      <c r="O86" s="5">
        <v>0</v>
      </c>
      <c r="P86" s="5">
        <v>0</v>
      </c>
    </row>
    <row r="87" spans="2:16" ht="28.2" customHeight="1" thickBot="1" x14ac:dyDescent="0.35">
      <c r="B87" s="16"/>
      <c r="C87" s="19" t="s">
        <v>18</v>
      </c>
      <c r="D87" s="50" t="s">
        <v>118</v>
      </c>
      <c r="E87" s="38" t="s">
        <v>119</v>
      </c>
      <c r="F87" s="38" t="s">
        <v>17</v>
      </c>
      <c r="G87" s="39" t="s">
        <v>17</v>
      </c>
      <c r="H87" s="39" t="s">
        <v>17</v>
      </c>
      <c r="I87" s="5">
        <v>0</v>
      </c>
      <c r="J87" s="5">
        <v>0</v>
      </c>
      <c r="K87" s="5">
        <v>0</v>
      </c>
      <c r="L87" s="5">
        <v>0</v>
      </c>
      <c r="M87" s="5">
        <v>0</v>
      </c>
      <c r="N87" s="5">
        <v>0</v>
      </c>
      <c r="O87" s="5">
        <v>0</v>
      </c>
      <c r="P87" s="5">
        <v>0</v>
      </c>
    </row>
    <row r="88" spans="2:16" ht="28.2" customHeight="1" thickBot="1" x14ac:dyDescent="0.35">
      <c r="B88" s="16"/>
      <c r="C88" s="19" t="s">
        <v>20</v>
      </c>
      <c r="D88" s="50" t="s">
        <v>120</v>
      </c>
      <c r="E88" s="37" t="s">
        <v>52</v>
      </c>
      <c r="F88" s="37" t="s">
        <v>52</v>
      </c>
      <c r="G88" s="37" t="s">
        <v>52</v>
      </c>
      <c r="H88" s="37" t="s">
        <v>52</v>
      </c>
      <c r="I88" s="5">
        <v>0</v>
      </c>
      <c r="J88" s="5">
        <v>0</v>
      </c>
      <c r="K88" s="5">
        <v>0</v>
      </c>
      <c r="L88" s="5">
        <v>0</v>
      </c>
      <c r="M88" s="5">
        <v>0</v>
      </c>
      <c r="N88" s="5">
        <v>0</v>
      </c>
      <c r="O88" s="5">
        <v>0</v>
      </c>
      <c r="P88" s="5">
        <v>0</v>
      </c>
    </row>
    <row r="89" spans="2:16" ht="28.2" customHeight="1" thickBot="1" x14ac:dyDescent="0.35">
      <c r="B89" s="16"/>
      <c r="C89" s="18" t="s">
        <v>27</v>
      </c>
      <c r="D89" s="50" t="s">
        <v>121</v>
      </c>
      <c r="E89" s="37" t="s">
        <v>52</v>
      </c>
      <c r="F89" s="37" t="s">
        <v>52</v>
      </c>
      <c r="G89" s="37" t="s">
        <v>52</v>
      </c>
      <c r="H89" s="37" t="s">
        <v>52</v>
      </c>
      <c r="I89" s="5">
        <v>0</v>
      </c>
      <c r="J89" s="5">
        <v>0</v>
      </c>
      <c r="K89" s="5">
        <v>0</v>
      </c>
      <c r="L89" s="5">
        <v>0</v>
      </c>
      <c r="M89" s="5">
        <v>0</v>
      </c>
      <c r="N89" s="5">
        <v>0</v>
      </c>
      <c r="O89" s="5">
        <v>0</v>
      </c>
      <c r="P89" s="5">
        <v>0</v>
      </c>
    </row>
    <row r="90" spans="2:16" ht="28.2" customHeight="1" thickBot="1" x14ac:dyDescent="0.35">
      <c r="B90" s="21" t="s">
        <v>44</v>
      </c>
      <c r="C90" s="20"/>
      <c r="D90" s="106" t="s">
        <v>122</v>
      </c>
      <c r="E90" s="107"/>
      <c r="F90" s="107"/>
      <c r="G90" s="107"/>
      <c r="H90" s="108"/>
      <c r="I90" s="10">
        <f>SUM(I91:I92)</f>
        <v>200</v>
      </c>
      <c r="J90" s="12">
        <f t="shared" ref="J90:P90" si="25">SUM(J91:J92)</f>
        <v>0</v>
      </c>
      <c r="K90" s="12">
        <f t="shared" si="25"/>
        <v>200</v>
      </c>
      <c r="L90" s="12">
        <f t="shared" si="25"/>
        <v>0</v>
      </c>
      <c r="M90" s="12">
        <f t="shared" si="25"/>
        <v>200</v>
      </c>
      <c r="N90" s="12">
        <f t="shared" si="25"/>
        <v>0</v>
      </c>
      <c r="O90" s="12">
        <f t="shared" si="25"/>
        <v>200</v>
      </c>
      <c r="P90" s="12">
        <f t="shared" si="25"/>
        <v>0</v>
      </c>
    </row>
    <row r="91" spans="2:16" ht="37.950000000000003" customHeight="1" thickBot="1" x14ac:dyDescent="0.35">
      <c r="B91" s="16"/>
      <c r="C91" s="18" t="s">
        <v>15</v>
      </c>
      <c r="D91" s="50" t="s">
        <v>123</v>
      </c>
      <c r="E91" s="39">
        <v>3.12</v>
      </c>
      <c r="F91" s="39">
        <v>3.11</v>
      </c>
      <c r="G91" s="39">
        <v>3.11</v>
      </c>
      <c r="H91" s="39" t="s">
        <v>67</v>
      </c>
      <c r="I91" s="5">
        <v>0</v>
      </c>
      <c r="J91" s="5">
        <v>0</v>
      </c>
      <c r="K91" s="5">
        <v>0</v>
      </c>
      <c r="L91" s="5">
        <v>0</v>
      </c>
      <c r="M91" s="5">
        <v>0</v>
      </c>
      <c r="N91" s="5">
        <v>0</v>
      </c>
      <c r="O91" s="5">
        <v>0</v>
      </c>
      <c r="P91" s="5">
        <v>0</v>
      </c>
    </row>
    <row r="92" spans="2:16" ht="29.4" thickBot="1" x14ac:dyDescent="0.35">
      <c r="B92" s="16"/>
      <c r="C92" s="18" t="s">
        <v>18</v>
      </c>
      <c r="D92" s="50" t="s">
        <v>124</v>
      </c>
      <c r="E92" s="39">
        <v>6</v>
      </c>
      <c r="F92" s="39">
        <v>6</v>
      </c>
      <c r="G92" s="38">
        <v>6</v>
      </c>
      <c r="H92" s="38">
        <v>6</v>
      </c>
      <c r="I92" s="5">
        <v>200</v>
      </c>
      <c r="J92" s="5">
        <v>0</v>
      </c>
      <c r="K92" s="5">
        <v>200</v>
      </c>
      <c r="L92" s="5">
        <v>0</v>
      </c>
      <c r="M92" s="5">
        <v>200</v>
      </c>
      <c r="N92" s="5">
        <v>0</v>
      </c>
      <c r="O92" s="5">
        <v>200</v>
      </c>
      <c r="P92" s="5">
        <v>0</v>
      </c>
    </row>
    <row r="93" spans="2:16" ht="28.2" customHeight="1" thickBot="1" x14ac:dyDescent="0.35">
      <c r="B93" s="21" t="s">
        <v>49</v>
      </c>
      <c r="C93" s="20"/>
      <c r="D93" s="106" t="s">
        <v>125</v>
      </c>
      <c r="E93" s="107"/>
      <c r="F93" s="107"/>
      <c r="G93" s="107"/>
      <c r="H93" s="108"/>
      <c r="I93" s="10">
        <f>SUM(I94:I97)</f>
        <v>0</v>
      </c>
      <c r="J93" s="12">
        <f t="shared" ref="J93:P93" si="26">SUM(J94:J97)</f>
        <v>0</v>
      </c>
      <c r="K93" s="12">
        <f t="shared" si="26"/>
        <v>0</v>
      </c>
      <c r="L93" s="12">
        <f t="shared" si="26"/>
        <v>0</v>
      </c>
      <c r="M93" s="12">
        <f t="shared" si="26"/>
        <v>0</v>
      </c>
      <c r="N93" s="12">
        <f t="shared" si="26"/>
        <v>0</v>
      </c>
      <c r="O93" s="12">
        <f t="shared" si="26"/>
        <v>0</v>
      </c>
      <c r="P93" s="12">
        <f t="shared" si="26"/>
        <v>0</v>
      </c>
    </row>
    <row r="94" spans="2:16" ht="28.2" customHeight="1" thickBot="1" x14ac:dyDescent="0.35">
      <c r="B94" s="16"/>
      <c r="C94" s="18" t="s">
        <v>15</v>
      </c>
      <c r="D94" s="50" t="s">
        <v>126</v>
      </c>
      <c r="E94" s="37" t="s">
        <v>52</v>
      </c>
      <c r="F94" s="37" t="s">
        <v>52</v>
      </c>
      <c r="G94" s="37" t="s">
        <v>52</v>
      </c>
      <c r="H94" s="37" t="s">
        <v>52</v>
      </c>
      <c r="I94" s="5">
        <v>0</v>
      </c>
      <c r="J94" s="5">
        <v>0</v>
      </c>
      <c r="K94" s="5">
        <v>0</v>
      </c>
      <c r="L94" s="5">
        <v>0</v>
      </c>
      <c r="M94" s="5">
        <v>0</v>
      </c>
      <c r="N94" s="5">
        <v>0</v>
      </c>
      <c r="O94" s="5">
        <v>0</v>
      </c>
      <c r="P94" s="5">
        <v>0</v>
      </c>
    </row>
    <row r="95" spans="2:16" ht="28.2" customHeight="1" thickBot="1" x14ac:dyDescent="0.35">
      <c r="B95" s="16"/>
      <c r="C95" s="18" t="s">
        <v>18</v>
      </c>
      <c r="D95" s="50" t="s">
        <v>127</v>
      </c>
      <c r="E95" s="37" t="s">
        <v>52</v>
      </c>
      <c r="F95" s="37" t="s">
        <v>52</v>
      </c>
      <c r="G95" s="37" t="s">
        <v>52</v>
      </c>
      <c r="H95" s="37" t="s">
        <v>52</v>
      </c>
      <c r="I95" s="5">
        <v>0</v>
      </c>
      <c r="J95" s="5">
        <v>0</v>
      </c>
      <c r="K95" s="5">
        <v>0</v>
      </c>
      <c r="L95" s="5">
        <v>0</v>
      </c>
      <c r="M95" s="5">
        <v>0</v>
      </c>
      <c r="N95" s="5">
        <v>0</v>
      </c>
      <c r="O95" s="5">
        <v>0</v>
      </c>
      <c r="P95" s="5">
        <v>0</v>
      </c>
    </row>
    <row r="96" spans="2:16" ht="28.2" customHeight="1" thickBot="1" x14ac:dyDescent="0.35">
      <c r="B96" s="16"/>
      <c r="C96" s="18" t="s">
        <v>20</v>
      </c>
      <c r="D96" s="50" t="s">
        <v>128</v>
      </c>
      <c r="E96" s="39" t="s">
        <v>17</v>
      </c>
      <c r="F96" s="39" t="s">
        <v>48</v>
      </c>
      <c r="G96" s="39" t="s">
        <v>17</v>
      </c>
      <c r="H96" s="39" t="s">
        <v>17</v>
      </c>
      <c r="I96" s="5">
        <v>0</v>
      </c>
      <c r="J96" s="5">
        <v>0</v>
      </c>
      <c r="K96" s="5">
        <v>0</v>
      </c>
      <c r="L96" s="5">
        <v>0</v>
      </c>
      <c r="M96" s="5">
        <v>0</v>
      </c>
      <c r="N96" s="5">
        <v>0</v>
      </c>
      <c r="O96" s="5">
        <v>0</v>
      </c>
      <c r="P96" s="5">
        <v>0</v>
      </c>
    </row>
    <row r="97" spans="1:16" ht="58.2" thickBot="1" x14ac:dyDescent="0.35">
      <c r="B97" s="16"/>
      <c r="C97" s="18" t="s">
        <v>27</v>
      </c>
      <c r="D97" s="50" t="s">
        <v>129</v>
      </c>
      <c r="E97" s="39" t="s">
        <v>17</v>
      </c>
      <c r="F97" s="39">
        <v>6</v>
      </c>
      <c r="G97" s="38">
        <v>6</v>
      </c>
      <c r="H97" s="38" t="s">
        <v>67</v>
      </c>
      <c r="I97" s="5">
        <v>0</v>
      </c>
      <c r="J97" s="5">
        <v>0</v>
      </c>
      <c r="K97" s="5">
        <v>0</v>
      </c>
      <c r="L97" s="5">
        <v>0</v>
      </c>
      <c r="M97" s="5">
        <v>0</v>
      </c>
      <c r="N97" s="5">
        <v>0</v>
      </c>
      <c r="O97" s="5">
        <v>0</v>
      </c>
      <c r="P97" s="5">
        <v>0</v>
      </c>
    </row>
    <row r="98" spans="1:16" ht="28.2" customHeight="1" thickBot="1" x14ac:dyDescent="0.35">
      <c r="B98" s="21" t="s">
        <v>53</v>
      </c>
      <c r="C98" s="20"/>
      <c r="D98" s="106" t="s">
        <v>130</v>
      </c>
      <c r="E98" s="107"/>
      <c r="F98" s="107"/>
      <c r="G98" s="107"/>
      <c r="H98" s="108"/>
      <c r="I98" s="10">
        <f>SUM(I99:I101)</f>
        <v>0</v>
      </c>
      <c r="J98" s="12">
        <f t="shared" ref="J98:P98" si="27">SUM(J99:J101)</f>
        <v>0</v>
      </c>
      <c r="K98" s="12">
        <f t="shared" si="27"/>
        <v>250</v>
      </c>
      <c r="L98" s="12">
        <f t="shared" si="27"/>
        <v>250</v>
      </c>
      <c r="M98" s="12">
        <f t="shared" si="27"/>
        <v>250</v>
      </c>
      <c r="N98" s="12">
        <f t="shared" si="27"/>
        <v>250</v>
      </c>
      <c r="O98" s="12">
        <f t="shared" si="27"/>
        <v>250</v>
      </c>
      <c r="P98" s="12">
        <f t="shared" si="27"/>
        <v>250</v>
      </c>
    </row>
    <row r="99" spans="1:16" ht="28.2" customHeight="1" thickBot="1" x14ac:dyDescent="0.35">
      <c r="B99" s="16"/>
      <c r="C99" s="18" t="s">
        <v>15</v>
      </c>
      <c r="D99" s="50" t="s">
        <v>131</v>
      </c>
      <c r="E99" s="39" t="s">
        <v>132</v>
      </c>
      <c r="F99" s="39" t="s">
        <v>17</v>
      </c>
      <c r="G99" s="39" t="s">
        <v>17</v>
      </c>
      <c r="H99" s="39" t="s">
        <v>17</v>
      </c>
      <c r="I99" s="5">
        <v>0</v>
      </c>
      <c r="J99" s="5">
        <v>0</v>
      </c>
      <c r="K99" s="5">
        <v>0</v>
      </c>
      <c r="L99" s="5">
        <v>0</v>
      </c>
      <c r="M99" s="5">
        <v>0</v>
      </c>
      <c r="N99" s="5">
        <v>0</v>
      </c>
      <c r="O99" s="5">
        <v>0</v>
      </c>
      <c r="P99" s="5">
        <v>0</v>
      </c>
    </row>
    <row r="100" spans="1:16" ht="28.2" customHeight="1" thickBot="1" x14ac:dyDescent="0.35">
      <c r="B100" s="16"/>
      <c r="C100" s="18" t="s">
        <v>18</v>
      </c>
      <c r="D100" s="50" t="s">
        <v>133</v>
      </c>
      <c r="E100" s="39" t="s">
        <v>17</v>
      </c>
      <c r="F100" s="39" t="s">
        <v>119</v>
      </c>
      <c r="G100" s="39" t="s">
        <v>17</v>
      </c>
      <c r="H100" s="39" t="s">
        <v>17</v>
      </c>
      <c r="I100" s="5">
        <v>0</v>
      </c>
      <c r="J100" s="5">
        <v>0</v>
      </c>
      <c r="K100" s="5">
        <v>250</v>
      </c>
      <c r="L100" s="5">
        <v>250</v>
      </c>
      <c r="M100" s="5">
        <v>250</v>
      </c>
      <c r="N100" s="5">
        <v>250</v>
      </c>
      <c r="O100" s="5">
        <v>250</v>
      </c>
      <c r="P100" s="5">
        <v>250</v>
      </c>
    </row>
    <row r="101" spans="1:16" ht="28.2" customHeight="1" thickBot="1" x14ac:dyDescent="0.35">
      <c r="B101" s="16"/>
      <c r="C101" s="18" t="s">
        <v>20</v>
      </c>
      <c r="D101" s="50" t="s">
        <v>134</v>
      </c>
      <c r="E101" s="38" t="s">
        <v>17</v>
      </c>
      <c r="F101" s="39" t="s">
        <v>17</v>
      </c>
      <c r="G101" s="38">
        <v>12</v>
      </c>
      <c r="H101" s="39" t="s">
        <v>67</v>
      </c>
      <c r="I101" s="5">
        <v>0</v>
      </c>
      <c r="J101" s="5">
        <v>0</v>
      </c>
      <c r="K101" s="5">
        <v>0</v>
      </c>
      <c r="L101" s="5">
        <v>0</v>
      </c>
      <c r="M101" s="5">
        <v>0</v>
      </c>
      <c r="N101" s="5">
        <v>0</v>
      </c>
      <c r="O101" s="5">
        <v>0</v>
      </c>
      <c r="P101" s="5">
        <v>0</v>
      </c>
    </row>
    <row r="102" spans="1:16" ht="28.2" customHeight="1" thickBot="1" x14ac:dyDescent="0.35">
      <c r="A102" s="1" t="s">
        <v>571</v>
      </c>
      <c r="B102" s="3"/>
      <c r="C102" s="2"/>
      <c r="D102" s="112" t="s">
        <v>135</v>
      </c>
      <c r="E102" s="113"/>
      <c r="F102" s="113"/>
      <c r="G102" s="113"/>
      <c r="H102" s="114"/>
      <c r="I102" s="44">
        <f t="shared" ref="I102:L102" si="28">I103+I116+I123+I133+I140</f>
        <v>5000</v>
      </c>
      <c r="J102" s="9">
        <f t="shared" si="28"/>
        <v>4200</v>
      </c>
      <c r="K102" s="9">
        <f t="shared" si="28"/>
        <v>6000</v>
      </c>
      <c r="L102" s="9">
        <f t="shared" si="28"/>
        <v>5000</v>
      </c>
      <c r="M102" s="9">
        <f>M103+M116+M123+M133+M140+M143+M149+M153</f>
        <v>49250</v>
      </c>
      <c r="N102" s="9">
        <f t="shared" ref="N102:P102" si="29">N103+N116+N123+N133+N140+N143+N149+N153</f>
        <v>47750</v>
      </c>
      <c r="O102" s="9">
        <f t="shared" si="29"/>
        <v>45515</v>
      </c>
      <c r="P102" s="9">
        <f t="shared" si="29"/>
        <v>44365</v>
      </c>
    </row>
    <row r="103" spans="1:16" ht="28.2" customHeight="1" thickBot="1" x14ac:dyDescent="0.35">
      <c r="B103" s="21" t="s">
        <v>13</v>
      </c>
      <c r="C103" s="20"/>
      <c r="D103" s="106" t="s">
        <v>136</v>
      </c>
      <c r="E103" s="107"/>
      <c r="F103" s="107"/>
      <c r="G103" s="107"/>
      <c r="H103" s="108"/>
      <c r="I103" s="10">
        <f>SUM(I104:I115)</f>
        <v>0</v>
      </c>
      <c r="J103" s="12">
        <f>SUM(J104:J115)</f>
        <v>0</v>
      </c>
      <c r="K103" s="12">
        <f t="shared" ref="K103:P103" si="30">SUM(K104:K115)</f>
        <v>0</v>
      </c>
      <c r="L103" s="12">
        <f t="shared" si="30"/>
        <v>0</v>
      </c>
      <c r="M103" s="12">
        <f t="shared" si="30"/>
        <v>0</v>
      </c>
      <c r="N103" s="12">
        <f t="shared" si="30"/>
        <v>0</v>
      </c>
      <c r="O103" s="12">
        <f t="shared" si="30"/>
        <v>0</v>
      </c>
      <c r="P103" s="12">
        <f t="shared" si="30"/>
        <v>0</v>
      </c>
    </row>
    <row r="104" spans="1:16" ht="28.2" customHeight="1" thickBot="1" x14ac:dyDescent="0.35">
      <c r="B104" s="16"/>
      <c r="C104" s="18" t="s">
        <v>15</v>
      </c>
      <c r="D104" s="50" t="s">
        <v>137</v>
      </c>
      <c r="E104" s="37" t="s">
        <v>138</v>
      </c>
      <c r="F104" s="60" t="s">
        <v>17</v>
      </c>
      <c r="G104" s="60" t="s">
        <v>17</v>
      </c>
      <c r="H104" s="60" t="s">
        <v>17</v>
      </c>
      <c r="I104" s="5">
        <v>0</v>
      </c>
      <c r="J104" s="5">
        <v>0</v>
      </c>
      <c r="K104" s="5">
        <v>0</v>
      </c>
      <c r="L104" s="5">
        <v>0</v>
      </c>
      <c r="M104" s="5">
        <v>0</v>
      </c>
      <c r="N104" s="5">
        <v>0</v>
      </c>
      <c r="O104" s="5">
        <v>0</v>
      </c>
      <c r="P104" s="5">
        <v>0</v>
      </c>
    </row>
    <row r="105" spans="1:16" ht="28.2" customHeight="1" thickBot="1" x14ac:dyDescent="0.35">
      <c r="B105" s="16"/>
      <c r="C105" s="19" t="s">
        <v>18</v>
      </c>
      <c r="D105" s="50" t="s">
        <v>139</v>
      </c>
      <c r="E105" s="37">
        <v>6</v>
      </c>
      <c r="F105" s="60" t="s">
        <v>17</v>
      </c>
      <c r="G105" s="60" t="s">
        <v>17</v>
      </c>
      <c r="H105" s="60" t="s">
        <v>17</v>
      </c>
      <c r="I105" s="5">
        <v>0</v>
      </c>
      <c r="J105" s="5">
        <v>0</v>
      </c>
      <c r="K105" s="5">
        <v>0</v>
      </c>
      <c r="L105" s="5">
        <v>0</v>
      </c>
      <c r="M105" s="5">
        <v>0</v>
      </c>
      <c r="N105" s="5">
        <v>0</v>
      </c>
      <c r="O105" s="5">
        <v>0</v>
      </c>
      <c r="P105" s="5">
        <v>0</v>
      </c>
    </row>
    <row r="106" spans="1:16" ht="28.2" customHeight="1" thickBot="1" x14ac:dyDescent="0.35">
      <c r="B106" s="16"/>
      <c r="C106" s="19" t="s">
        <v>20</v>
      </c>
      <c r="D106" s="50" t="s">
        <v>140</v>
      </c>
      <c r="E106" s="60" t="s">
        <v>17</v>
      </c>
      <c r="F106" s="60" t="s">
        <v>67</v>
      </c>
      <c r="G106" s="60" t="s">
        <v>17</v>
      </c>
      <c r="H106" s="60" t="s">
        <v>17</v>
      </c>
      <c r="I106" s="5">
        <v>0</v>
      </c>
      <c r="J106" s="5">
        <v>0</v>
      </c>
      <c r="K106" s="5">
        <v>0</v>
      </c>
      <c r="L106" s="5">
        <v>0</v>
      </c>
      <c r="M106" s="5">
        <v>0</v>
      </c>
      <c r="N106" s="5">
        <v>0</v>
      </c>
      <c r="O106" s="5">
        <v>0</v>
      </c>
      <c r="P106" s="5">
        <v>0</v>
      </c>
    </row>
    <row r="107" spans="1:16" ht="28.2" customHeight="1" thickBot="1" x14ac:dyDescent="0.35">
      <c r="B107" s="16"/>
      <c r="C107" s="19" t="s">
        <v>27</v>
      </c>
      <c r="D107" s="50" t="s">
        <v>141</v>
      </c>
      <c r="E107" s="37" t="s">
        <v>142</v>
      </c>
      <c r="F107" s="60" t="s">
        <v>17</v>
      </c>
      <c r="G107" s="60" t="s">
        <v>17</v>
      </c>
      <c r="H107" s="60" t="s">
        <v>17</v>
      </c>
      <c r="I107" s="5">
        <v>0</v>
      </c>
      <c r="J107" s="5">
        <v>0</v>
      </c>
      <c r="K107" s="5">
        <v>0</v>
      </c>
      <c r="L107" s="5">
        <v>0</v>
      </c>
      <c r="M107" s="5">
        <v>0</v>
      </c>
      <c r="N107" s="5">
        <v>0</v>
      </c>
      <c r="O107" s="5">
        <v>0</v>
      </c>
      <c r="P107" s="5">
        <v>0</v>
      </c>
    </row>
    <row r="108" spans="1:16" ht="28.2" customHeight="1" thickBot="1" x14ac:dyDescent="0.35">
      <c r="B108" s="16"/>
      <c r="C108" s="19" t="s">
        <v>30</v>
      </c>
      <c r="D108" s="50" t="s">
        <v>143</v>
      </c>
      <c r="E108" s="37" t="s">
        <v>144</v>
      </c>
      <c r="F108" s="37" t="s">
        <v>52</v>
      </c>
      <c r="G108" s="37" t="s">
        <v>52</v>
      </c>
      <c r="H108" s="37" t="s">
        <v>52</v>
      </c>
      <c r="I108" s="5">
        <v>0</v>
      </c>
      <c r="J108" s="5">
        <v>0</v>
      </c>
      <c r="K108" s="5">
        <v>0</v>
      </c>
      <c r="L108" s="5">
        <v>0</v>
      </c>
      <c r="M108" s="5">
        <v>0</v>
      </c>
      <c r="N108" s="5">
        <v>0</v>
      </c>
      <c r="O108" s="5">
        <v>0</v>
      </c>
      <c r="P108" s="5">
        <v>0</v>
      </c>
    </row>
    <row r="109" spans="1:16" ht="28.2" customHeight="1" thickBot="1" x14ac:dyDescent="0.35">
      <c r="B109" s="16"/>
      <c r="C109" s="19" t="s">
        <v>32</v>
      </c>
      <c r="D109" s="50" t="s">
        <v>145</v>
      </c>
      <c r="E109" s="37" t="s">
        <v>146</v>
      </c>
      <c r="F109" s="60" t="s">
        <v>17</v>
      </c>
      <c r="G109" s="60" t="s">
        <v>506</v>
      </c>
      <c r="H109" s="60" t="s">
        <v>17</v>
      </c>
      <c r="I109" s="5">
        <v>0</v>
      </c>
      <c r="J109" s="5">
        <v>0</v>
      </c>
      <c r="K109" s="5">
        <v>0</v>
      </c>
      <c r="L109" s="5">
        <v>0</v>
      </c>
      <c r="M109" s="5">
        <v>0</v>
      </c>
      <c r="N109" s="5">
        <v>0</v>
      </c>
      <c r="O109" s="5">
        <v>0</v>
      </c>
      <c r="P109" s="5">
        <v>0</v>
      </c>
    </row>
    <row r="110" spans="1:16" ht="28.2" customHeight="1" thickBot="1" x14ac:dyDescent="0.35">
      <c r="B110" s="16"/>
      <c r="C110" s="19" t="s">
        <v>36</v>
      </c>
      <c r="D110" s="50" t="s">
        <v>147</v>
      </c>
      <c r="E110" s="60" t="s">
        <v>17</v>
      </c>
      <c r="F110" s="60">
        <v>1</v>
      </c>
      <c r="G110" s="60" t="s">
        <v>17</v>
      </c>
      <c r="H110" s="60" t="s">
        <v>17</v>
      </c>
      <c r="I110" s="5">
        <v>0</v>
      </c>
      <c r="J110" s="5">
        <v>0</v>
      </c>
      <c r="K110" s="5">
        <v>0</v>
      </c>
      <c r="L110" s="5">
        <v>0</v>
      </c>
      <c r="M110" s="5">
        <v>0</v>
      </c>
      <c r="N110" s="5">
        <v>0</v>
      </c>
      <c r="O110" s="5">
        <v>0</v>
      </c>
      <c r="P110" s="5">
        <v>0</v>
      </c>
    </row>
    <row r="111" spans="1:16" ht="28.2" customHeight="1" thickBot="1" x14ac:dyDescent="0.35">
      <c r="B111" s="16"/>
      <c r="C111" s="19" t="s">
        <v>62</v>
      </c>
      <c r="D111" s="50" t="s">
        <v>148</v>
      </c>
      <c r="E111" s="60" t="s">
        <v>17</v>
      </c>
      <c r="F111" s="60" t="s">
        <v>67</v>
      </c>
      <c r="G111" s="60" t="s">
        <v>17</v>
      </c>
      <c r="H111" s="60" t="s">
        <v>17</v>
      </c>
      <c r="I111" s="5">
        <v>0</v>
      </c>
      <c r="J111" s="5">
        <v>0</v>
      </c>
      <c r="K111" s="5">
        <v>0</v>
      </c>
      <c r="L111" s="5">
        <v>0</v>
      </c>
      <c r="M111" s="5">
        <v>0</v>
      </c>
      <c r="N111" s="5">
        <v>0</v>
      </c>
      <c r="O111" s="5">
        <v>0</v>
      </c>
      <c r="P111" s="5">
        <v>0</v>
      </c>
    </row>
    <row r="112" spans="1:16" ht="28.2" customHeight="1" thickBot="1" x14ac:dyDescent="0.35">
      <c r="B112" s="16"/>
      <c r="C112" s="19" t="s">
        <v>149</v>
      </c>
      <c r="D112" s="50" t="s">
        <v>150</v>
      </c>
      <c r="E112" s="60" t="s">
        <v>17</v>
      </c>
      <c r="F112" s="60" t="s">
        <v>17</v>
      </c>
      <c r="G112" s="60" t="s">
        <v>17</v>
      </c>
      <c r="H112" s="60" t="s">
        <v>67</v>
      </c>
      <c r="I112" s="5">
        <v>0</v>
      </c>
      <c r="J112" s="5">
        <v>0</v>
      </c>
      <c r="K112" s="5">
        <v>0</v>
      </c>
      <c r="L112" s="5">
        <v>0</v>
      </c>
      <c r="M112" s="5">
        <v>0</v>
      </c>
      <c r="N112" s="5">
        <v>0</v>
      </c>
      <c r="O112" s="5">
        <v>0</v>
      </c>
      <c r="P112" s="5">
        <v>0</v>
      </c>
    </row>
    <row r="113" spans="2:16" ht="28.2" customHeight="1" thickBot="1" x14ac:dyDescent="0.35">
      <c r="B113" s="16"/>
      <c r="C113" s="19" t="s">
        <v>151</v>
      </c>
      <c r="D113" s="50" t="s">
        <v>152</v>
      </c>
      <c r="E113" s="60" t="s">
        <v>17</v>
      </c>
      <c r="F113" s="60">
        <v>4</v>
      </c>
      <c r="G113" s="60" t="s">
        <v>17</v>
      </c>
      <c r="H113" s="60" t="s">
        <v>17</v>
      </c>
      <c r="I113" s="5">
        <v>0</v>
      </c>
      <c r="J113" s="5">
        <v>0</v>
      </c>
      <c r="K113" s="5">
        <v>0</v>
      </c>
      <c r="L113" s="5">
        <v>0</v>
      </c>
      <c r="M113" s="5">
        <v>0</v>
      </c>
      <c r="N113" s="5">
        <v>0</v>
      </c>
      <c r="O113" s="5">
        <v>0</v>
      </c>
      <c r="P113" s="5">
        <v>0</v>
      </c>
    </row>
    <row r="114" spans="2:16" ht="28.2" customHeight="1" thickBot="1" x14ac:dyDescent="0.35">
      <c r="B114" s="16"/>
      <c r="C114" s="19" t="s">
        <v>153</v>
      </c>
      <c r="D114" s="50" t="s">
        <v>154</v>
      </c>
      <c r="E114" s="60" t="s">
        <v>17</v>
      </c>
      <c r="F114" s="60" t="s">
        <v>67</v>
      </c>
      <c r="G114" s="60" t="s">
        <v>17</v>
      </c>
      <c r="H114" s="60" t="s">
        <v>17</v>
      </c>
      <c r="I114" s="5">
        <v>0</v>
      </c>
      <c r="J114" s="5">
        <v>0</v>
      </c>
      <c r="K114" s="5">
        <v>0</v>
      </c>
      <c r="L114" s="5">
        <v>0</v>
      </c>
      <c r="M114" s="5">
        <v>0</v>
      </c>
      <c r="N114" s="5">
        <v>0</v>
      </c>
      <c r="O114" s="5">
        <v>0</v>
      </c>
      <c r="P114" s="5">
        <v>0</v>
      </c>
    </row>
    <row r="115" spans="2:16" ht="28.2" customHeight="1" thickBot="1" x14ac:dyDescent="0.35">
      <c r="B115" s="16"/>
      <c r="C115" s="19" t="s">
        <v>155</v>
      </c>
      <c r="D115" s="50" t="s">
        <v>156</v>
      </c>
      <c r="E115" s="60" t="s">
        <v>17</v>
      </c>
      <c r="F115" s="60" t="s">
        <v>17</v>
      </c>
      <c r="G115" s="60" t="s">
        <v>17</v>
      </c>
      <c r="H115" s="60" t="s">
        <v>67</v>
      </c>
      <c r="I115" s="5">
        <v>0</v>
      </c>
      <c r="J115" s="5">
        <v>0</v>
      </c>
      <c r="K115" s="5">
        <v>0</v>
      </c>
      <c r="L115" s="5">
        <v>0</v>
      </c>
      <c r="M115" s="5">
        <v>0</v>
      </c>
      <c r="N115" s="5">
        <v>0</v>
      </c>
      <c r="O115" s="5">
        <v>0</v>
      </c>
      <c r="P115" s="5">
        <v>0</v>
      </c>
    </row>
    <row r="116" spans="2:16" ht="28.2" customHeight="1" thickBot="1" x14ac:dyDescent="0.35">
      <c r="B116" s="21" t="s">
        <v>22</v>
      </c>
      <c r="C116" s="20"/>
      <c r="D116" s="106" t="s">
        <v>157</v>
      </c>
      <c r="E116" s="107"/>
      <c r="F116" s="107"/>
      <c r="G116" s="107"/>
      <c r="H116" s="108"/>
      <c r="I116" s="10">
        <f t="shared" ref="I116:P116" si="31">SUM(I117:I122)</f>
        <v>1400</v>
      </c>
      <c r="J116" s="12">
        <f t="shared" si="31"/>
        <v>1200</v>
      </c>
      <c r="K116" s="12">
        <f>SUM(K117:K122)</f>
        <v>2400</v>
      </c>
      <c r="L116" s="12">
        <f t="shared" si="31"/>
        <v>2000</v>
      </c>
      <c r="M116" s="12">
        <f t="shared" si="31"/>
        <v>2400</v>
      </c>
      <c r="N116" s="12">
        <f t="shared" si="31"/>
        <v>2000</v>
      </c>
      <c r="O116" s="12">
        <f t="shared" si="31"/>
        <v>1400</v>
      </c>
      <c r="P116" s="12">
        <f t="shared" si="31"/>
        <v>1200</v>
      </c>
    </row>
    <row r="117" spans="2:16" ht="28.2" customHeight="1" thickBot="1" x14ac:dyDescent="0.35">
      <c r="B117" s="16"/>
      <c r="C117" s="18" t="s">
        <v>15</v>
      </c>
      <c r="D117" s="48" t="s">
        <v>158</v>
      </c>
      <c r="E117" s="37" t="s">
        <v>52</v>
      </c>
      <c r="F117" s="37" t="s">
        <v>52</v>
      </c>
      <c r="G117" s="37" t="s">
        <v>52</v>
      </c>
      <c r="H117" s="37" t="s">
        <v>52</v>
      </c>
      <c r="I117" s="8">
        <v>1000</v>
      </c>
      <c r="J117" s="8">
        <v>1000</v>
      </c>
      <c r="K117" s="8">
        <v>1000</v>
      </c>
      <c r="L117" s="8">
        <v>1000</v>
      </c>
      <c r="M117" s="8">
        <v>1000</v>
      </c>
      <c r="N117" s="8">
        <v>1000</v>
      </c>
      <c r="O117" s="8">
        <v>1000</v>
      </c>
      <c r="P117" s="8">
        <v>1000</v>
      </c>
    </row>
    <row r="118" spans="2:16" ht="28.2" customHeight="1" thickBot="1" x14ac:dyDescent="0.35">
      <c r="B118" s="16"/>
      <c r="C118" s="19" t="s">
        <v>18</v>
      </c>
      <c r="D118" s="48" t="s">
        <v>159</v>
      </c>
      <c r="E118" s="37" t="s">
        <v>52</v>
      </c>
      <c r="F118" s="37" t="s">
        <v>52</v>
      </c>
      <c r="G118" s="37" t="s">
        <v>52</v>
      </c>
      <c r="H118" s="37" t="s">
        <v>52</v>
      </c>
      <c r="I118" s="8">
        <v>0</v>
      </c>
      <c r="J118" s="8">
        <v>0</v>
      </c>
      <c r="K118" s="8">
        <v>0</v>
      </c>
      <c r="L118" s="8">
        <v>0</v>
      </c>
      <c r="M118" s="8">
        <v>0</v>
      </c>
      <c r="N118" s="8">
        <v>0</v>
      </c>
      <c r="O118" s="8">
        <v>0</v>
      </c>
      <c r="P118" s="8">
        <v>0</v>
      </c>
    </row>
    <row r="119" spans="2:16" ht="28.2" customHeight="1" thickBot="1" x14ac:dyDescent="0.35">
      <c r="B119" s="16"/>
      <c r="C119" s="19" t="s">
        <v>20</v>
      </c>
      <c r="D119" s="50" t="s">
        <v>160</v>
      </c>
      <c r="E119" s="37" t="s">
        <v>161</v>
      </c>
      <c r="F119" s="60" t="s">
        <v>17</v>
      </c>
      <c r="G119" s="37" t="s">
        <v>67</v>
      </c>
      <c r="H119" s="60" t="s">
        <v>17</v>
      </c>
      <c r="I119" s="8">
        <v>0</v>
      </c>
      <c r="J119" s="8">
        <v>0</v>
      </c>
      <c r="K119" s="8">
        <v>0</v>
      </c>
      <c r="L119" s="8">
        <v>0</v>
      </c>
      <c r="M119" s="8">
        <v>0</v>
      </c>
      <c r="N119" s="8">
        <v>0</v>
      </c>
      <c r="O119" s="8">
        <v>0</v>
      </c>
      <c r="P119" s="8">
        <v>0</v>
      </c>
    </row>
    <row r="120" spans="2:16" ht="28.2" customHeight="1" thickBot="1" x14ac:dyDescent="0.35">
      <c r="B120" s="16"/>
      <c r="C120" s="19" t="s">
        <v>27</v>
      </c>
      <c r="D120" s="48" t="s">
        <v>162</v>
      </c>
      <c r="E120" s="37" t="s">
        <v>48</v>
      </c>
      <c r="F120" s="60" t="s">
        <v>17</v>
      </c>
      <c r="G120" s="60" t="s">
        <v>17</v>
      </c>
      <c r="H120" s="37">
        <v>1</v>
      </c>
      <c r="I120" s="8">
        <v>0</v>
      </c>
      <c r="J120" s="8">
        <v>0</v>
      </c>
      <c r="K120" s="8">
        <v>0</v>
      </c>
      <c r="L120" s="8">
        <v>0</v>
      </c>
      <c r="M120" s="8">
        <v>0</v>
      </c>
      <c r="N120" s="8">
        <v>0</v>
      </c>
      <c r="O120" s="8">
        <v>0</v>
      </c>
      <c r="P120" s="8">
        <v>0</v>
      </c>
    </row>
    <row r="121" spans="2:16" ht="28.2" customHeight="1" thickBot="1" x14ac:dyDescent="0.35">
      <c r="B121" s="16"/>
      <c r="C121" s="19" t="s">
        <v>30</v>
      </c>
      <c r="D121" s="48" t="s">
        <v>163</v>
      </c>
      <c r="E121" s="37">
        <v>12</v>
      </c>
      <c r="F121" s="37" t="s">
        <v>52</v>
      </c>
      <c r="G121" s="60" t="s">
        <v>146</v>
      </c>
      <c r="H121" s="60" t="s">
        <v>17</v>
      </c>
      <c r="I121" s="8">
        <v>0</v>
      </c>
      <c r="J121" s="8">
        <v>0</v>
      </c>
      <c r="K121" s="8">
        <v>1000</v>
      </c>
      <c r="L121" s="8">
        <v>800</v>
      </c>
      <c r="M121" s="8">
        <v>1000</v>
      </c>
      <c r="N121" s="8">
        <v>800</v>
      </c>
      <c r="O121" s="8">
        <v>0</v>
      </c>
      <c r="P121" s="8">
        <v>0</v>
      </c>
    </row>
    <row r="122" spans="2:16" ht="28.2" customHeight="1" thickBot="1" x14ac:dyDescent="0.35">
      <c r="B122" s="16"/>
      <c r="C122" s="18" t="s">
        <v>32</v>
      </c>
      <c r="D122" s="48" t="s">
        <v>164</v>
      </c>
      <c r="E122" s="37" t="s">
        <v>52</v>
      </c>
      <c r="F122" s="37" t="s">
        <v>52</v>
      </c>
      <c r="G122" s="37" t="s">
        <v>52</v>
      </c>
      <c r="H122" s="37" t="s">
        <v>52</v>
      </c>
      <c r="I122" s="8">
        <v>400</v>
      </c>
      <c r="J122" s="8">
        <v>200</v>
      </c>
      <c r="K122" s="8">
        <v>400</v>
      </c>
      <c r="L122" s="8">
        <v>200</v>
      </c>
      <c r="M122" s="8">
        <v>400</v>
      </c>
      <c r="N122" s="8">
        <v>200</v>
      </c>
      <c r="O122" s="8">
        <v>400</v>
      </c>
      <c r="P122" s="8">
        <v>200</v>
      </c>
    </row>
    <row r="123" spans="2:16" ht="28.2" customHeight="1" thickBot="1" x14ac:dyDescent="0.35">
      <c r="B123" s="21" t="s">
        <v>38</v>
      </c>
      <c r="C123" s="20"/>
      <c r="D123" s="106" t="s">
        <v>165</v>
      </c>
      <c r="E123" s="107"/>
      <c r="F123" s="107"/>
      <c r="G123" s="107"/>
      <c r="H123" s="108"/>
      <c r="I123" s="10">
        <f t="shared" ref="I123:P123" si="32">SUM(I124:I132)</f>
        <v>3000</v>
      </c>
      <c r="J123" s="12">
        <f>SUM(J124:J132)</f>
        <v>3000</v>
      </c>
      <c r="K123" s="12">
        <f t="shared" si="32"/>
        <v>3000</v>
      </c>
      <c r="L123" s="12">
        <f t="shared" si="32"/>
        <v>3000</v>
      </c>
      <c r="M123" s="12">
        <f t="shared" si="32"/>
        <v>3000</v>
      </c>
      <c r="N123" s="12">
        <f t="shared" si="32"/>
        <v>3000</v>
      </c>
      <c r="O123" s="12">
        <f t="shared" si="32"/>
        <v>3000</v>
      </c>
      <c r="P123" s="12">
        <f t="shared" si="32"/>
        <v>3000</v>
      </c>
    </row>
    <row r="124" spans="2:16" ht="28.2" customHeight="1" thickBot="1" x14ac:dyDescent="0.35">
      <c r="B124" s="16"/>
      <c r="C124" s="17" t="s">
        <v>15</v>
      </c>
      <c r="D124" s="48" t="s">
        <v>166</v>
      </c>
      <c r="E124" s="37" t="s">
        <v>52</v>
      </c>
      <c r="F124" s="37" t="s">
        <v>52</v>
      </c>
      <c r="G124" s="37" t="s">
        <v>52</v>
      </c>
      <c r="H124" s="37" t="s">
        <v>52</v>
      </c>
      <c r="I124" s="13">
        <v>500</v>
      </c>
      <c r="J124" s="13">
        <v>500</v>
      </c>
      <c r="K124" s="13">
        <v>500</v>
      </c>
      <c r="L124" s="13">
        <v>500</v>
      </c>
      <c r="M124" s="13">
        <v>500</v>
      </c>
      <c r="N124" s="13">
        <v>500</v>
      </c>
      <c r="O124" s="13">
        <v>500</v>
      </c>
      <c r="P124" s="13">
        <v>500</v>
      </c>
    </row>
    <row r="125" spans="2:16" ht="28.2" customHeight="1" thickBot="1" x14ac:dyDescent="0.35">
      <c r="B125" s="16"/>
      <c r="C125" s="17" t="s">
        <v>18</v>
      </c>
      <c r="D125" s="48" t="s">
        <v>167</v>
      </c>
      <c r="E125" s="38">
        <v>3.1</v>
      </c>
      <c r="F125" s="38">
        <v>6.12</v>
      </c>
      <c r="G125" s="38">
        <v>3.11</v>
      </c>
      <c r="H125" s="38" t="s">
        <v>67</v>
      </c>
      <c r="I125" s="32">
        <v>500</v>
      </c>
      <c r="J125" s="7">
        <v>500</v>
      </c>
      <c r="K125" s="7">
        <v>500</v>
      </c>
      <c r="L125" s="7">
        <v>500</v>
      </c>
      <c r="M125" s="7">
        <v>500</v>
      </c>
      <c r="N125" s="7">
        <v>500</v>
      </c>
      <c r="O125" s="7">
        <v>500</v>
      </c>
      <c r="P125" s="7">
        <v>500</v>
      </c>
    </row>
    <row r="126" spans="2:16" ht="28.2" customHeight="1" thickBot="1" x14ac:dyDescent="0.35">
      <c r="B126" s="16"/>
      <c r="C126" s="17" t="s">
        <v>20</v>
      </c>
      <c r="D126" s="48" t="s">
        <v>168</v>
      </c>
      <c r="E126" s="38">
        <v>1.1200000000000001</v>
      </c>
      <c r="F126" s="38">
        <v>3</v>
      </c>
      <c r="G126" s="38">
        <v>6</v>
      </c>
      <c r="H126" s="38" t="s">
        <v>67</v>
      </c>
      <c r="I126" s="32">
        <v>500</v>
      </c>
      <c r="J126" s="7">
        <v>500</v>
      </c>
      <c r="K126" s="7">
        <v>500</v>
      </c>
      <c r="L126" s="7">
        <v>500</v>
      </c>
      <c r="M126" s="7">
        <v>500</v>
      </c>
      <c r="N126" s="7">
        <v>500</v>
      </c>
      <c r="O126" s="7">
        <v>500</v>
      </c>
      <c r="P126" s="7">
        <v>500</v>
      </c>
    </row>
    <row r="127" spans="2:16" ht="37.950000000000003" customHeight="1" thickBot="1" x14ac:dyDescent="0.35">
      <c r="B127" s="16"/>
      <c r="C127" s="17" t="s">
        <v>27</v>
      </c>
      <c r="D127" s="50" t="s">
        <v>169</v>
      </c>
      <c r="E127" s="39">
        <v>2.6</v>
      </c>
      <c r="F127" s="38">
        <v>6</v>
      </c>
      <c r="G127" s="38">
        <v>6</v>
      </c>
      <c r="H127" s="38" t="s">
        <v>67</v>
      </c>
      <c r="I127" s="32">
        <v>500</v>
      </c>
      <c r="J127" s="7">
        <v>500</v>
      </c>
      <c r="K127" s="7">
        <v>500</v>
      </c>
      <c r="L127" s="7">
        <v>500</v>
      </c>
      <c r="M127" s="7">
        <v>500</v>
      </c>
      <c r="N127" s="7">
        <v>500</v>
      </c>
      <c r="O127" s="7">
        <v>500</v>
      </c>
      <c r="P127" s="7">
        <v>500</v>
      </c>
    </row>
    <row r="128" spans="2:16" ht="28.2" customHeight="1" thickBot="1" x14ac:dyDescent="0.35">
      <c r="B128" s="16"/>
      <c r="C128" s="17" t="s">
        <v>30</v>
      </c>
      <c r="D128" s="50" t="s">
        <v>170</v>
      </c>
      <c r="E128" s="39" t="s">
        <v>171</v>
      </c>
      <c r="F128" s="38">
        <v>3.11</v>
      </c>
      <c r="G128" s="38">
        <v>3.11</v>
      </c>
      <c r="H128" s="38" t="s">
        <v>67</v>
      </c>
      <c r="I128" s="32">
        <v>0</v>
      </c>
      <c r="J128" s="7">
        <v>0</v>
      </c>
      <c r="K128" s="7">
        <v>0</v>
      </c>
      <c r="L128" s="7">
        <v>0</v>
      </c>
      <c r="M128" s="7">
        <v>0</v>
      </c>
      <c r="N128" s="7">
        <v>0</v>
      </c>
      <c r="O128" s="7">
        <v>0</v>
      </c>
      <c r="P128" s="7">
        <v>0</v>
      </c>
    </row>
    <row r="129" spans="2:16" ht="72.599999999999994" thickBot="1" x14ac:dyDescent="0.35">
      <c r="B129" s="16"/>
      <c r="C129" s="17" t="s">
        <v>32</v>
      </c>
      <c r="D129" s="50" t="s">
        <v>172</v>
      </c>
      <c r="E129" s="39" t="s">
        <v>173</v>
      </c>
      <c r="F129" s="38">
        <v>5</v>
      </c>
      <c r="G129" s="38">
        <v>5</v>
      </c>
      <c r="H129" s="38" t="s">
        <v>67</v>
      </c>
      <c r="I129" s="13">
        <v>500</v>
      </c>
      <c r="J129" s="13">
        <v>500</v>
      </c>
      <c r="K129" s="13">
        <v>500</v>
      </c>
      <c r="L129" s="13">
        <v>500</v>
      </c>
      <c r="M129" s="13">
        <v>500</v>
      </c>
      <c r="N129" s="13">
        <v>500</v>
      </c>
      <c r="O129" s="13">
        <v>500</v>
      </c>
      <c r="P129" s="13">
        <v>500</v>
      </c>
    </row>
    <row r="130" spans="2:16" ht="28.2" customHeight="1" thickBot="1" x14ac:dyDescent="0.35">
      <c r="B130" s="16"/>
      <c r="C130" s="17" t="s">
        <v>36</v>
      </c>
      <c r="D130" s="50" t="s">
        <v>174</v>
      </c>
      <c r="E130" s="38">
        <v>11</v>
      </c>
      <c r="F130" s="38">
        <v>11</v>
      </c>
      <c r="G130" s="38">
        <v>11</v>
      </c>
      <c r="H130" s="38" t="s">
        <v>67</v>
      </c>
      <c r="I130" s="32">
        <v>250</v>
      </c>
      <c r="J130" s="7">
        <v>250</v>
      </c>
      <c r="K130" s="7">
        <v>250</v>
      </c>
      <c r="L130" s="7">
        <v>250</v>
      </c>
      <c r="M130" s="7">
        <v>250</v>
      </c>
      <c r="N130" s="7">
        <v>250</v>
      </c>
      <c r="O130" s="7">
        <v>250</v>
      </c>
      <c r="P130" s="7">
        <v>250</v>
      </c>
    </row>
    <row r="131" spans="2:16" ht="29.4" thickBot="1" x14ac:dyDescent="0.35">
      <c r="B131" s="16"/>
      <c r="C131" s="17" t="s">
        <v>62</v>
      </c>
      <c r="D131" s="50" t="s">
        <v>175</v>
      </c>
      <c r="E131" s="39">
        <v>6.9</v>
      </c>
      <c r="F131" s="38">
        <v>6.9</v>
      </c>
      <c r="G131" s="38" t="s">
        <v>67</v>
      </c>
      <c r="H131" s="38" t="s">
        <v>67</v>
      </c>
      <c r="I131" s="32">
        <v>250</v>
      </c>
      <c r="J131" s="7">
        <v>250</v>
      </c>
      <c r="K131" s="7">
        <v>250</v>
      </c>
      <c r="L131" s="7">
        <v>250</v>
      </c>
      <c r="M131" s="7">
        <v>250</v>
      </c>
      <c r="N131" s="7">
        <v>250</v>
      </c>
      <c r="O131" s="7">
        <v>250</v>
      </c>
      <c r="P131" s="7">
        <v>250</v>
      </c>
    </row>
    <row r="132" spans="2:16" ht="28.2" customHeight="1" thickBot="1" x14ac:dyDescent="0.35">
      <c r="B132" s="16"/>
      <c r="C132" s="17" t="s">
        <v>149</v>
      </c>
      <c r="D132" s="50" t="s">
        <v>176</v>
      </c>
      <c r="E132" s="38">
        <v>1</v>
      </c>
      <c r="F132" s="37" t="s">
        <v>52</v>
      </c>
      <c r="G132" s="37" t="s">
        <v>52</v>
      </c>
      <c r="H132" s="37" t="s">
        <v>52</v>
      </c>
      <c r="I132" s="32">
        <v>0</v>
      </c>
      <c r="J132" s="7">
        <v>0</v>
      </c>
      <c r="K132" s="7">
        <v>0</v>
      </c>
      <c r="L132" s="7">
        <v>0</v>
      </c>
      <c r="M132" s="7">
        <v>0</v>
      </c>
      <c r="N132" s="7">
        <v>0</v>
      </c>
      <c r="O132" s="7">
        <v>0</v>
      </c>
      <c r="P132" s="7">
        <v>0</v>
      </c>
    </row>
    <row r="133" spans="2:16" ht="28.2" customHeight="1" thickBot="1" x14ac:dyDescent="0.35">
      <c r="B133" s="21" t="s">
        <v>44</v>
      </c>
      <c r="C133" s="21"/>
      <c r="D133" s="106" t="s">
        <v>177</v>
      </c>
      <c r="E133" s="107"/>
      <c r="F133" s="107"/>
      <c r="G133" s="107"/>
      <c r="H133" s="108"/>
      <c r="I133" s="10">
        <f>SUM(I134:I139)</f>
        <v>300</v>
      </c>
      <c r="J133" s="12">
        <f t="shared" ref="J133" si="33">SUM(J134:J139)</f>
        <v>0</v>
      </c>
      <c r="K133" s="12">
        <f>SUM(K134:K139)</f>
        <v>300</v>
      </c>
      <c r="L133" s="12">
        <f t="shared" ref="L133:P133" si="34">SUM(L134:L139)</f>
        <v>0</v>
      </c>
      <c r="M133" s="12">
        <f t="shared" si="34"/>
        <v>300</v>
      </c>
      <c r="N133" s="12">
        <f t="shared" si="34"/>
        <v>0</v>
      </c>
      <c r="O133" s="12">
        <f t="shared" si="34"/>
        <v>300</v>
      </c>
      <c r="P133" s="12">
        <f t="shared" si="34"/>
        <v>0</v>
      </c>
    </row>
    <row r="134" spans="2:16" ht="64.8" customHeight="1" thickBot="1" x14ac:dyDescent="0.35">
      <c r="B134" s="16"/>
      <c r="C134" s="17" t="s">
        <v>15</v>
      </c>
      <c r="D134" s="50" t="s">
        <v>178</v>
      </c>
      <c r="E134" s="38">
        <v>12</v>
      </c>
      <c r="F134" s="39" t="s">
        <v>17</v>
      </c>
      <c r="G134" s="39" t="s">
        <v>17</v>
      </c>
      <c r="H134" s="39" t="s">
        <v>17</v>
      </c>
      <c r="I134" s="32">
        <v>0</v>
      </c>
      <c r="J134" s="7">
        <v>0</v>
      </c>
      <c r="K134" s="7">
        <v>0</v>
      </c>
      <c r="L134" s="7">
        <v>0</v>
      </c>
      <c r="M134" s="7">
        <v>0</v>
      </c>
      <c r="N134" s="7">
        <v>0</v>
      </c>
      <c r="O134" s="7">
        <v>0</v>
      </c>
      <c r="P134" s="7">
        <v>0</v>
      </c>
    </row>
    <row r="135" spans="2:16" ht="43.8" thickBot="1" x14ac:dyDescent="0.35">
      <c r="B135" s="16"/>
      <c r="C135" s="17" t="s">
        <v>18</v>
      </c>
      <c r="D135" s="50" t="s">
        <v>179</v>
      </c>
      <c r="E135" s="39">
        <v>12</v>
      </c>
      <c r="F135" s="39" t="s">
        <v>17</v>
      </c>
      <c r="G135" s="39" t="s">
        <v>17</v>
      </c>
      <c r="H135" s="39" t="s">
        <v>17</v>
      </c>
      <c r="I135" s="32">
        <v>0</v>
      </c>
      <c r="J135" s="7">
        <v>0</v>
      </c>
      <c r="K135" s="7"/>
      <c r="L135" s="7">
        <v>0</v>
      </c>
      <c r="M135" s="7">
        <v>0</v>
      </c>
      <c r="N135" s="7">
        <v>0</v>
      </c>
      <c r="O135" s="7">
        <v>0</v>
      </c>
      <c r="P135" s="7">
        <v>0</v>
      </c>
    </row>
    <row r="136" spans="2:16" ht="28.2" customHeight="1" thickBot="1" x14ac:dyDescent="0.35">
      <c r="B136" s="16"/>
      <c r="C136" s="17" t="s">
        <v>20</v>
      </c>
      <c r="D136" s="50" t="s">
        <v>180</v>
      </c>
      <c r="E136" s="39" t="s">
        <v>17</v>
      </c>
      <c r="F136" s="38">
        <v>9</v>
      </c>
      <c r="G136" s="39" t="s">
        <v>17</v>
      </c>
      <c r="H136" s="39" t="s">
        <v>17</v>
      </c>
      <c r="I136" s="32">
        <v>0</v>
      </c>
      <c r="J136" s="7">
        <v>0</v>
      </c>
      <c r="K136" s="7">
        <v>0</v>
      </c>
      <c r="L136" s="7">
        <v>0</v>
      </c>
      <c r="M136" s="7">
        <v>0</v>
      </c>
      <c r="N136" s="7">
        <v>0</v>
      </c>
      <c r="O136" s="7">
        <v>0</v>
      </c>
      <c r="P136" s="7">
        <v>0</v>
      </c>
    </row>
    <row r="137" spans="2:16" ht="28.2" customHeight="1" thickBot="1" x14ac:dyDescent="0.35">
      <c r="B137" s="16"/>
      <c r="C137" s="17" t="s">
        <v>27</v>
      </c>
      <c r="D137" s="50" t="s">
        <v>181</v>
      </c>
      <c r="E137" s="38" t="s">
        <v>182</v>
      </c>
      <c r="F137" s="38" t="s">
        <v>182</v>
      </c>
      <c r="G137" s="38" t="s">
        <v>182</v>
      </c>
      <c r="H137" s="38" t="s">
        <v>182</v>
      </c>
      <c r="I137" s="32">
        <v>300</v>
      </c>
      <c r="J137" s="7">
        <v>0</v>
      </c>
      <c r="K137" s="7">
        <v>300</v>
      </c>
      <c r="L137" s="7">
        <v>0</v>
      </c>
      <c r="M137" s="7">
        <v>300</v>
      </c>
      <c r="N137" s="7">
        <v>0</v>
      </c>
      <c r="O137" s="7">
        <v>300</v>
      </c>
      <c r="P137" s="7">
        <v>0</v>
      </c>
    </row>
    <row r="138" spans="2:16" ht="28.2" customHeight="1" thickBot="1" x14ac:dyDescent="0.35">
      <c r="B138" s="16"/>
      <c r="C138" s="17" t="s">
        <v>30</v>
      </c>
      <c r="D138" s="50" t="s">
        <v>183</v>
      </c>
      <c r="E138" s="37" t="s">
        <v>52</v>
      </c>
      <c r="F138" s="37" t="s">
        <v>52</v>
      </c>
      <c r="G138" s="37" t="s">
        <v>52</v>
      </c>
      <c r="H138" s="37" t="s">
        <v>52</v>
      </c>
      <c r="I138" s="32">
        <v>0</v>
      </c>
      <c r="J138" s="7">
        <v>0</v>
      </c>
      <c r="K138" s="7">
        <v>0</v>
      </c>
      <c r="L138" s="7">
        <v>0</v>
      </c>
      <c r="M138" s="7">
        <v>0</v>
      </c>
      <c r="N138" s="7">
        <v>0</v>
      </c>
      <c r="O138" s="7">
        <v>0</v>
      </c>
      <c r="P138" s="7">
        <v>0</v>
      </c>
    </row>
    <row r="139" spans="2:16" ht="28.2" customHeight="1" thickBot="1" x14ac:dyDescent="0.35">
      <c r="B139" s="16"/>
      <c r="C139" s="17" t="s">
        <v>32</v>
      </c>
      <c r="D139" s="50" t="s">
        <v>184</v>
      </c>
      <c r="E139" s="39" t="s">
        <v>17</v>
      </c>
      <c r="F139" s="39">
        <v>9</v>
      </c>
      <c r="G139" s="38" t="s">
        <v>67</v>
      </c>
      <c r="H139" s="38" t="s">
        <v>67</v>
      </c>
      <c r="I139" s="32">
        <v>0</v>
      </c>
      <c r="J139" s="7">
        <v>0</v>
      </c>
      <c r="K139" s="7">
        <v>0</v>
      </c>
      <c r="L139" s="7">
        <v>0</v>
      </c>
      <c r="M139" s="7">
        <v>0</v>
      </c>
      <c r="N139" s="7">
        <v>0</v>
      </c>
      <c r="O139" s="7">
        <v>0</v>
      </c>
      <c r="P139" s="7">
        <v>0</v>
      </c>
    </row>
    <row r="140" spans="2:16" ht="28.2" customHeight="1" thickBot="1" x14ac:dyDescent="0.35">
      <c r="B140" s="21" t="s">
        <v>49</v>
      </c>
      <c r="C140" s="21"/>
      <c r="D140" s="106" t="s">
        <v>185</v>
      </c>
      <c r="E140" s="107"/>
      <c r="F140" s="107"/>
      <c r="G140" s="107"/>
      <c r="H140" s="108"/>
      <c r="I140" s="10">
        <f>SUM(I141:I142)</f>
        <v>300</v>
      </c>
      <c r="J140" s="12">
        <f t="shared" ref="J140:P140" si="35">SUM(J141:J142)</f>
        <v>0</v>
      </c>
      <c r="K140" s="12">
        <f>SUM(K141:K142)</f>
        <v>300</v>
      </c>
      <c r="L140" s="12">
        <f t="shared" si="35"/>
        <v>0</v>
      </c>
      <c r="M140" s="12">
        <f t="shared" si="35"/>
        <v>300</v>
      </c>
      <c r="N140" s="12">
        <f t="shared" si="35"/>
        <v>0</v>
      </c>
      <c r="O140" s="12">
        <f t="shared" si="35"/>
        <v>300</v>
      </c>
      <c r="P140" s="12">
        <f t="shared" si="35"/>
        <v>0</v>
      </c>
    </row>
    <row r="141" spans="2:16" ht="28.2" customHeight="1" thickBot="1" x14ac:dyDescent="0.35">
      <c r="B141" s="16"/>
      <c r="C141" s="17" t="s">
        <v>15</v>
      </c>
      <c r="D141" s="50" t="s">
        <v>186</v>
      </c>
      <c r="E141" s="38">
        <v>4.5</v>
      </c>
      <c r="F141" s="39" t="s">
        <v>17</v>
      </c>
      <c r="G141" s="39" t="s">
        <v>17</v>
      </c>
      <c r="H141" s="39" t="s">
        <v>17</v>
      </c>
      <c r="I141" s="32">
        <v>0</v>
      </c>
      <c r="J141" s="7">
        <v>0</v>
      </c>
      <c r="K141" s="7">
        <v>0</v>
      </c>
      <c r="L141" s="7">
        <v>0</v>
      </c>
      <c r="M141" s="7">
        <v>0</v>
      </c>
      <c r="N141" s="7">
        <v>0</v>
      </c>
      <c r="O141" s="7">
        <v>0</v>
      </c>
      <c r="P141" s="7">
        <v>0</v>
      </c>
    </row>
    <row r="142" spans="2:16" ht="54" customHeight="1" thickBot="1" x14ac:dyDescent="0.35">
      <c r="B142" s="16"/>
      <c r="C142" s="17" t="s">
        <v>18</v>
      </c>
      <c r="D142" s="50" t="s">
        <v>187</v>
      </c>
      <c r="E142" s="39" t="s">
        <v>17</v>
      </c>
      <c r="F142" s="39">
        <v>7.9</v>
      </c>
      <c r="G142" s="38">
        <v>9</v>
      </c>
      <c r="H142" s="38" t="s">
        <v>67</v>
      </c>
      <c r="I142" s="32">
        <v>300</v>
      </c>
      <c r="J142" s="7">
        <v>0</v>
      </c>
      <c r="K142" s="7">
        <v>300</v>
      </c>
      <c r="L142" s="7">
        <v>0</v>
      </c>
      <c r="M142" s="7">
        <v>300</v>
      </c>
      <c r="N142" s="7">
        <v>0</v>
      </c>
      <c r="O142" s="7">
        <v>300</v>
      </c>
      <c r="P142" s="7">
        <v>0</v>
      </c>
    </row>
    <row r="143" spans="2:16" ht="28.2" customHeight="1" thickBot="1" x14ac:dyDescent="0.35">
      <c r="B143" s="21" t="s">
        <v>53</v>
      </c>
      <c r="C143" s="21"/>
      <c r="D143" s="106" t="s">
        <v>563</v>
      </c>
      <c r="E143" s="107"/>
      <c r="F143" s="107"/>
      <c r="G143" s="107"/>
      <c r="H143" s="108"/>
      <c r="I143" s="10">
        <f t="shared" ref="I143:P143" si="36">SUM(I144:I148)</f>
        <v>0</v>
      </c>
      <c r="J143" s="10">
        <f t="shared" si="36"/>
        <v>0</v>
      </c>
      <c r="K143" s="10">
        <f t="shared" si="36"/>
        <v>0</v>
      </c>
      <c r="L143" s="10">
        <f t="shared" si="36"/>
        <v>0</v>
      </c>
      <c r="M143" s="10">
        <f t="shared" si="36"/>
        <v>35650</v>
      </c>
      <c r="N143" s="10">
        <f t="shared" si="36"/>
        <v>0</v>
      </c>
      <c r="O143" s="10">
        <f t="shared" si="36"/>
        <v>36965</v>
      </c>
      <c r="P143" s="10">
        <f t="shared" si="36"/>
        <v>0</v>
      </c>
    </row>
    <row r="144" spans="2:16" ht="28.2" customHeight="1" thickBot="1" x14ac:dyDescent="0.35">
      <c r="B144" s="16"/>
      <c r="C144" s="17" t="s">
        <v>15</v>
      </c>
      <c r="D144" s="74" t="s">
        <v>556</v>
      </c>
      <c r="E144" s="39" t="s">
        <v>17</v>
      </c>
      <c r="F144" s="39" t="s">
        <v>17</v>
      </c>
      <c r="G144" s="38">
        <v>1.2</v>
      </c>
      <c r="H144" s="39" t="s">
        <v>17</v>
      </c>
      <c r="I144" s="5">
        <v>0</v>
      </c>
      <c r="J144" s="5">
        <v>0</v>
      </c>
      <c r="K144" s="5">
        <v>0</v>
      </c>
      <c r="L144" s="5">
        <v>0</v>
      </c>
      <c r="M144" s="5">
        <v>0</v>
      </c>
      <c r="N144" s="5">
        <v>0</v>
      </c>
      <c r="O144" s="5">
        <v>0</v>
      </c>
      <c r="P144" s="5">
        <v>0</v>
      </c>
    </row>
    <row r="145" spans="1:16" ht="28.2" customHeight="1" thickBot="1" x14ac:dyDescent="0.35">
      <c r="B145" s="16"/>
      <c r="C145" s="17" t="s">
        <v>18</v>
      </c>
      <c r="D145" s="74" t="s">
        <v>542</v>
      </c>
      <c r="E145" s="69" t="s">
        <v>17</v>
      </c>
      <c r="F145" s="69" t="s">
        <v>17</v>
      </c>
      <c r="G145" s="75" t="s">
        <v>547</v>
      </c>
      <c r="H145" s="37" t="s">
        <v>52</v>
      </c>
      <c r="I145" s="5">
        <v>0</v>
      </c>
      <c r="J145" s="5">
        <v>0</v>
      </c>
      <c r="K145" s="5">
        <v>0</v>
      </c>
      <c r="L145" s="5">
        <v>0</v>
      </c>
      <c r="M145" s="5">
        <v>35250</v>
      </c>
      <c r="N145" s="5">
        <v>0</v>
      </c>
      <c r="O145" s="5">
        <v>36465</v>
      </c>
      <c r="P145" s="5">
        <v>0</v>
      </c>
    </row>
    <row r="146" spans="1:16" ht="28.2" customHeight="1" thickBot="1" x14ac:dyDescent="0.35">
      <c r="B146" s="16"/>
      <c r="C146" s="17" t="s">
        <v>20</v>
      </c>
      <c r="D146" s="74" t="s">
        <v>543</v>
      </c>
      <c r="E146" s="69" t="s">
        <v>17</v>
      </c>
      <c r="F146" s="69" t="s">
        <v>17</v>
      </c>
      <c r="G146" s="69" t="s">
        <v>537</v>
      </c>
      <c r="H146" s="37" t="s">
        <v>52</v>
      </c>
      <c r="I146" s="5">
        <v>0</v>
      </c>
      <c r="J146" s="5">
        <v>0</v>
      </c>
      <c r="K146" s="5">
        <v>0</v>
      </c>
      <c r="L146" s="5">
        <v>0</v>
      </c>
      <c r="M146" s="5">
        <v>400</v>
      </c>
      <c r="N146" s="5">
        <v>0</v>
      </c>
      <c r="O146" s="5">
        <v>500</v>
      </c>
      <c r="P146" s="5">
        <v>0</v>
      </c>
    </row>
    <row r="147" spans="1:16" ht="28.2" customHeight="1" thickBot="1" x14ac:dyDescent="0.35">
      <c r="B147" s="16"/>
      <c r="C147" s="17" t="s">
        <v>27</v>
      </c>
      <c r="D147" s="74" t="s">
        <v>544</v>
      </c>
      <c r="E147" s="69" t="s">
        <v>17</v>
      </c>
      <c r="F147" s="69" t="s">
        <v>17</v>
      </c>
      <c r="G147" s="75" t="s">
        <v>548</v>
      </c>
      <c r="H147" s="37" t="s">
        <v>52</v>
      </c>
      <c r="I147" s="5">
        <v>0</v>
      </c>
      <c r="J147" s="5">
        <v>0</v>
      </c>
      <c r="K147" s="5">
        <v>0</v>
      </c>
      <c r="L147" s="5">
        <v>0</v>
      </c>
      <c r="M147" s="5">
        <v>0</v>
      </c>
      <c r="N147" s="5">
        <v>0</v>
      </c>
      <c r="O147" s="5">
        <v>0</v>
      </c>
      <c r="P147" s="5">
        <v>0</v>
      </c>
    </row>
    <row r="148" spans="1:16" ht="28.2" customHeight="1" thickBot="1" x14ac:dyDescent="0.35">
      <c r="B148" s="16"/>
      <c r="C148" s="17" t="s">
        <v>30</v>
      </c>
      <c r="D148" s="74" t="s">
        <v>545</v>
      </c>
      <c r="E148" s="69" t="s">
        <v>17</v>
      </c>
      <c r="F148" s="69" t="s">
        <v>17</v>
      </c>
      <c r="G148" s="70">
        <v>6</v>
      </c>
      <c r="H148" s="70">
        <v>6</v>
      </c>
      <c r="I148" s="5">
        <v>0</v>
      </c>
      <c r="J148" s="5">
        <v>0</v>
      </c>
      <c r="K148" s="5">
        <v>0</v>
      </c>
      <c r="L148" s="5">
        <v>0</v>
      </c>
      <c r="M148" s="5">
        <v>0</v>
      </c>
      <c r="N148" s="5">
        <v>0</v>
      </c>
      <c r="O148" s="5">
        <v>0</v>
      </c>
      <c r="P148" s="5">
        <v>0</v>
      </c>
    </row>
    <row r="149" spans="1:16" ht="28.2" customHeight="1" thickBot="1" x14ac:dyDescent="0.35">
      <c r="B149" s="21" t="s">
        <v>96</v>
      </c>
      <c r="C149" s="21"/>
      <c r="D149" s="106" t="s">
        <v>549</v>
      </c>
      <c r="E149" s="107"/>
      <c r="F149" s="107"/>
      <c r="G149" s="107"/>
      <c r="H149" s="108"/>
      <c r="I149" s="10">
        <f t="shared" ref="I149:P149" si="37">SUM(I150:I152)</f>
        <v>0</v>
      </c>
      <c r="J149" s="10">
        <f t="shared" si="37"/>
        <v>0</v>
      </c>
      <c r="K149" s="10">
        <f t="shared" si="37"/>
        <v>0</v>
      </c>
      <c r="L149" s="10">
        <f t="shared" si="37"/>
        <v>0</v>
      </c>
      <c r="M149" s="10">
        <f t="shared" si="37"/>
        <v>7600</v>
      </c>
      <c r="N149" s="10">
        <f t="shared" si="37"/>
        <v>0</v>
      </c>
      <c r="O149" s="10">
        <f t="shared" si="37"/>
        <v>3550</v>
      </c>
      <c r="P149" s="10">
        <f t="shared" si="37"/>
        <v>0</v>
      </c>
    </row>
    <row r="150" spans="1:16" ht="28.2" customHeight="1" thickBot="1" x14ac:dyDescent="0.35">
      <c r="B150" s="16"/>
      <c r="C150" s="17" t="s">
        <v>15</v>
      </c>
      <c r="D150" s="74" t="s">
        <v>557</v>
      </c>
      <c r="E150" s="69" t="s">
        <v>17</v>
      </c>
      <c r="F150" s="69" t="s">
        <v>17</v>
      </c>
      <c r="G150" s="70">
        <v>2</v>
      </c>
      <c r="H150" s="69" t="s">
        <v>17</v>
      </c>
      <c r="I150" s="5">
        <v>0</v>
      </c>
      <c r="J150" s="5">
        <v>0</v>
      </c>
      <c r="K150" s="5">
        <v>0</v>
      </c>
      <c r="L150" s="5">
        <v>0</v>
      </c>
      <c r="M150" s="5">
        <v>0</v>
      </c>
      <c r="N150" s="5">
        <v>0</v>
      </c>
      <c r="O150" s="5">
        <v>0</v>
      </c>
      <c r="P150" s="5">
        <v>0</v>
      </c>
    </row>
    <row r="151" spans="1:16" ht="28.2" customHeight="1" thickBot="1" x14ac:dyDescent="0.35">
      <c r="B151" s="16"/>
      <c r="C151" s="17" t="s">
        <v>18</v>
      </c>
      <c r="D151" s="74" t="s">
        <v>550</v>
      </c>
      <c r="E151" s="69" t="s">
        <v>17</v>
      </c>
      <c r="F151" s="69" t="s">
        <v>17</v>
      </c>
      <c r="G151" s="75" t="s">
        <v>552</v>
      </c>
      <c r="H151" s="69" t="s">
        <v>17</v>
      </c>
      <c r="I151" s="5">
        <v>0</v>
      </c>
      <c r="J151" s="5">
        <v>0</v>
      </c>
      <c r="K151" s="5">
        <v>0</v>
      </c>
      <c r="L151" s="5">
        <v>0</v>
      </c>
      <c r="M151" s="5">
        <f>3000+150+900</f>
        <v>4050</v>
      </c>
      <c r="N151" s="5">
        <v>0</v>
      </c>
      <c r="O151" s="5">
        <v>0</v>
      </c>
      <c r="P151" s="5">
        <v>0</v>
      </c>
    </row>
    <row r="152" spans="1:16" ht="28.2" customHeight="1" thickBot="1" x14ac:dyDescent="0.35">
      <c r="B152" s="16"/>
      <c r="C152" s="17" t="s">
        <v>27</v>
      </c>
      <c r="D152" s="74" t="s">
        <v>551</v>
      </c>
      <c r="E152" s="69" t="s">
        <v>17</v>
      </c>
      <c r="F152" s="69" t="s">
        <v>17</v>
      </c>
      <c r="G152" s="69" t="s">
        <v>554</v>
      </c>
      <c r="H152" s="75" t="s">
        <v>553</v>
      </c>
      <c r="I152" s="5">
        <v>0</v>
      </c>
      <c r="J152" s="5">
        <v>0</v>
      </c>
      <c r="K152" s="5">
        <v>0</v>
      </c>
      <c r="L152" s="5">
        <v>0</v>
      </c>
      <c r="M152" s="5">
        <f>2000+350+1200</f>
        <v>3550</v>
      </c>
      <c r="N152" s="5">
        <v>0</v>
      </c>
      <c r="O152" s="5">
        <f>3200+350</f>
        <v>3550</v>
      </c>
      <c r="P152" s="5">
        <v>0</v>
      </c>
    </row>
    <row r="153" spans="1:16" ht="28.2" customHeight="1" thickBot="1" x14ac:dyDescent="0.35">
      <c r="B153" s="21" t="s">
        <v>288</v>
      </c>
      <c r="C153" s="21"/>
      <c r="D153" s="106" t="s">
        <v>350</v>
      </c>
      <c r="E153" s="107"/>
      <c r="F153" s="107"/>
      <c r="G153" s="107"/>
      <c r="H153" s="108"/>
      <c r="I153" s="10">
        <f>I154+I155</f>
        <v>0</v>
      </c>
      <c r="J153" s="10">
        <f t="shared" ref="J153:P153" si="38">J154+J155</f>
        <v>0</v>
      </c>
      <c r="K153" s="10">
        <f t="shared" si="38"/>
        <v>0</v>
      </c>
      <c r="L153" s="10">
        <f t="shared" si="38"/>
        <v>0</v>
      </c>
      <c r="M153" s="10">
        <f t="shared" si="38"/>
        <v>0</v>
      </c>
      <c r="N153" s="10">
        <f t="shared" si="38"/>
        <v>42750</v>
      </c>
      <c r="O153" s="10">
        <f t="shared" si="38"/>
        <v>0</v>
      </c>
      <c r="P153" s="10">
        <f t="shared" si="38"/>
        <v>40165</v>
      </c>
    </row>
    <row r="154" spans="1:16" ht="28.2" customHeight="1" thickBot="1" x14ac:dyDescent="0.35">
      <c r="B154" s="76"/>
      <c r="C154" s="18" t="s">
        <v>15</v>
      </c>
      <c r="D154" s="74" t="s">
        <v>564</v>
      </c>
      <c r="E154" s="39" t="s">
        <v>17</v>
      </c>
      <c r="F154" s="39" t="s">
        <v>17</v>
      </c>
      <c r="G154" s="39" t="s">
        <v>52</v>
      </c>
      <c r="H154" s="77" t="s">
        <v>52</v>
      </c>
      <c r="I154" s="5"/>
      <c r="J154" s="5"/>
      <c r="K154" s="5">
        <v>0</v>
      </c>
      <c r="L154" s="5">
        <v>0</v>
      </c>
      <c r="M154" s="5">
        <v>0</v>
      </c>
      <c r="N154" s="5">
        <v>35650</v>
      </c>
      <c r="O154" s="5">
        <v>0</v>
      </c>
      <c r="P154" s="5">
        <v>36965</v>
      </c>
    </row>
    <row r="155" spans="1:16" ht="28.2" customHeight="1" thickBot="1" x14ac:dyDescent="0.35">
      <c r="B155" s="16"/>
      <c r="C155" s="18" t="s">
        <v>18</v>
      </c>
      <c r="D155" s="74" t="s">
        <v>565</v>
      </c>
      <c r="E155" s="39" t="s">
        <v>17</v>
      </c>
      <c r="F155" s="39" t="s">
        <v>17</v>
      </c>
      <c r="G155" s="39" t="s">
        <v>52</v>
      </c>
      <c r="H155" s="77" t="s">
        <v>52</v>
      </c>
      <c r="I155" s="5"/>
      <c r="J155" s="5"/>
      <c r="K155" s="5">
        <v>0</v>
      </c>
      <c r="L155" s="5">
        <v>0</v>
      </c>
      <c r="M155" s="5">
        <v>0</v>
      </c>
      <c r="N155" s="5">
        <v>7100</v>
      </c>
      <c r="O155" s="5">
        <v>0</v>
      </c>
      <c r="P155" s="5">
        <v>3200</v>
      </c>
    </row>
    <row r="156" spans="1:16" ht="28.2" customHeight="1" thickBot="1" x14ac:dyDescent="0.35">
      <c r="A156" s="1" t="s">
        <v>572</v>
      </c>
      <c r="B156" s="3"/>
      <c r="C156" s="2"/>
      <c r="D156" s="109" t="s">
        <v>188</v>
      </c>
      <c r="E156" s="110"/>
      <c r="F156" s="110"/>
      <c r="G156" s="110"/>
      <c r="H156" s="111"/>
      <c r="I156" s="44">
        <f t="shared" ref="I156:P156" si="39">I157+I162+I170+I176+I181+I184+I193</f>
        <v>125</v>
      </c>
      <c r="J156" s="9">
        <f t="shared" si="39"/>
        <v>0</v>
      </c>
      <c r="K156" s="9">
        <f t="shared" si="39"/>
        <v>1000</v>
      </c>
      <c r="L156" s="9">
        <f t="shared" si="39"/>
        <v>250</v>
      </c>
      <c r="M156" s="9">
        <f t="shared" si="39"/>
        <v>1500</v>
      </c>
      <c r="N156" s="9">
        <f t="shared" si="39"/>
        <v>0</v>
      </c>
      <c r="O156" s="9">
        <f t="shared" si="39"/>
        <v>500</v>
      </c>
      <c r="P156" s="9">
        <f t="shared" si="39"/>
        <v>0</v>
      </c>
    </row>
    <row r="157" spans="1:16" ht="28.2" customHeight="1" thickBot="1" x14ac:dyDescent="0.35">
      <c r="B157" s="21" t="s">
        <v>13</v>
      </c>
      <c r="C157" s="20"/>
      <c r="D157" s="106" t="s">
        <v>189</v>
      </c>
      <c r="E157" s="107"/>
      <c r="F157" s="107"/>
      <c r="G157" s="107"/>
      <c r="H157" s="108"/>
      <c r="I157" s="10">
        <f>SUM(I158:I161)</f>
        <v>125</v>
      </c>
      <c r="J157" s="12">
        <f t="shared" ref="J157:P157" si="40">SUM(J158:J161)</f>
        <v>0</v>
      </c>
      <c r="K157" s="12">
        <f t="shared" si="40"/>
        <v>250</v>
      </c>
      <c r="L157" s="12">
        <f t="shared" si="40"/>
        <v>0</v>
      </c>
      <c r="M157" s="12">
        <f t="shared" si="40"/>
        <v>250</v>
      </c>
      <c r="N157" s="12">
        <f t="shared" si="40"/>
        <v>0</v>
      </c>
      <c r="O157" s="12">
        <f t="shared" si="40"/>
        <v>250</v>
      </c>
      <c r="P157" s="12">
        <f t="shared" si="40"/>
        <v>0</v>
      </c>
    </row>
    <row r="158" spans="1:16" ht="28.2" customHeight="1" thickBot="1" x14ac:dyDescent="0.35">
      <c r="B158" s="16"/>
      <c r="C158" s="18" t="s">
        <v>15</v>
      </c>
      <c r="D158" s="50" t="s">
        <v>190</v>
      </c>
      <c r="E158" s="38" t="s">
        <v>191</v>
      </c>
      <c r="F158" s="38" t="s">
        <v>191</v>
      </c>
      <c r="G158" s="38" t="s">
        <v>191</v>
      </c>
      <c r="H158" s="38" t="s">
        <v>191</v>
      </c>
      <c r="I158" s="5">
        <v>125</v>
      </c>
      <c r="J158" s="5">
        <v>0</v>
      </c>
      <c r="K158" s="5">
        <v>250</v>
      </c>
      <c r="L158" s="5">
        <v>0</v>
      </c>
      <c r="M158" s="5">
        <v>250</v>
      </c>
      <c r="N158" s="5">
        <v>0</v>
      </c>
      <c r="O158" s="5">
        <v>250</v>
      </c>
      <c r="P158" s="5">
        <v>0</v>
      </c>
    </row>
    <row r="159" spans="1:16" ht="28.2" customHeight="1" thickBot="1" x14ac:dyDescent="0.35">
      <c r="B159" s="16"/>
      <c r="C159" s="19" t="s">
        <v>18</v>
      </c>
      <c r="D159" s="50" t="s">
        <v>192</v>
      </c>
      <c r="E159" s="38">
        <v>2</v>
      </c>
      <c r="F159" s="39" t="s">
        <v>17</v>
      </c>
      <c r="G159" s="39" t="s">
        <v>17</v>
      </c>
      <c r="H159" s="39" t="s">
        <v>17</v>
      </c>
      <c r="I159" s="5">
        <v>0</v>
      </c>
      <c r="J159" s="5">
        <v>0</v>
      </c>
      <c r="K159" s="5">
        <v>0</v>
      </c>
      <c r="L159" s="5">
        <v>0</v>
      </c>
      <c r="M159" s="5">
        <v>0</v>
      </c>
      <c r="N159" s="5">
        <v>0</v>
      </c>
      <c r="O159" s="5">
        <v>0</v>
      </c>
      <c r="P159" s="5">
        <v>0</v>
      </c>
    </row>
    <row r="160" spans="1:16" ht="28.2" customHeight="1" thickBot="1" x14ac:dyDescent="0.35">
      <c r="B160" s="16"/>
      <c r="C160" s="19" t="s">
        <v>20</v>
      </c>
      <c r="D160" s="50" t="s">
        <v>193</v>
      </c>
      <c r="E160" s="39" t="s">
        <v>17</v>
      </c>
      <c r="F160" s="38">
        <v>1.3</v>
      </c>
      <c r="G160" s="39" t="s">
        <v>17</v>
      </c>
      <c r="H160" s="39" t="s">
        <v>17</v>
      </c>
      <c r="I160" s="5">
        <v>0</v>
      </c>
      <c r="J160" s="5">
        <v>0</v>
      </c>
      <c r="K160" s="5">
        <v>0</v>
      </c>
      <c r="L160" s="5">
        <v>0</v>
      </c>
      <c r="M160" s="5">
        <v>0</v>
      </c>
      <c r="N160" s="5">
        <v>0</v>
      </c>
      <c r="O160" s="5">
        <v>0</v>
      </c>
      <c r="P160" s="5">
        <v>0</v>
      </c>
    </row>
    <row r="161" spans="2:16" ht="28.2" customHeight="1" thickBot="1" x14ac:dyDescent="0.35">
      <c r="B161" s="16"/>
      <c r="C161" s="19" t="s">
        <v>27</v>
      </c>
      <c r="D161" s="50" t="s">
        <v>559</v>
      </c>
      <c r="E161" s="39" t="s">
        <v>17</v>
      </c>
      <c r="F161" s="39" t="s">
        <v>17</v>
      </c>
      <c r="G161" s="39">
        <v>10</v>
      </c>
      <c r="H161" s="39" t="s">
        <v>17</v>
      </c>
      <c r="I161" s="5">
        <v>0</v>
      </c>
      <c r="J161" s="5">
        <v>0</v>
      </c>
      <c r="K161" s="5">
        <v>0</v>
      </c>
      <c r="L161" s="5">
        <v>0</v>
      </c>
      <c r="M161" s="5">
        <v>0</v>
      </c>
      <c r="N161" s="5">
        <v>0</v>
      </c>
      <c r="O161" s="5">
        <v>0</v>
      </c>
      <c r="P161" s="5">
        <v>0</v>
      </c>
    </row>
    <row r="162" spans="2:16" ht="28.2" customHeight="1" thickBot="1" x14ac:dyDescent="0.35">
      <c r="B162" s="21" t="s">
        <v>22</v>
      </c>
      <c r="C162" s="20"/>
      <c r="D162" s="106" t="s">
        <v>194</v>
      </c>
      <c r="E162" s="107"/>
      <c r="F162" s="107"/>
      <c r="G162" s="107"/>
      <c r="H162" s="108"/>
      <c r="I162" s="10">
        <f>SUM(I163:I169)</f>
        <v>0</v>
      </c>
      <c r="J162" s="12">
        <f t="shared" ref="J162:P162" si="41">SUM(J163:J169)</f>
        <v>0</v>
      </c>
      <c r="K162" s="12">
        <f t="shared" si="41"/>
        <v>250</v>
      </c>
      <c r="L162" s="12">
        <f t="shared" si="41"/>
        <v>250</v>
      </c>
      <c r="M162" s="12">
        <f t="shared" si="41"/>
        <v>0</v>
      </c>
      <c r="N162" s="12">
        <f t="shared" si="41"/>
        <v>0</v>
      </c>
      <c r="O162" s="12">
        <f t="shared" si="41"/>
        <v>0</v>
      </c>
      <c r="P162" s="12">
        <f t="shared" si="41"/>
        <v>0</v>
      </c>
    </row>
    <row r="163" spans="2:16" ht="28.2" customHeight="1" thickBot="1" x14ac:dyDescent="0.35">
      <c r="B163" s="16"/>
      <c r="C163" s="18" t="s">
        <v>15</v>
      </c>
      <c r="D163" s="50" t="s">
        <v>195</v>
      </c>
      <c r="E163" s="38">
        <v>2</v>
      </c>
      <c r="F163" s="39" t="s">
        <v>17</v>
      </c>
      <c r="G163" s="39" t="s">
        <v>17</v>
      </c>
      <c r="H163" s="39" t="s">
        <v>17</v>
      </c>
      <c r="I163" s="5">
        <v>0</v>
      </c>
      <c r="J163" s="5">
        <v>0</v>
      </c>
      <c r="K163" s="5">
        <v>0</v>
      </c>
      <c r="L163" s="5">
        <v>0</v>
      </c>
      <c r="M163" s="5">
        <v>0</v>
      </c>
      <c r="N163" s="5">
        <v>0</v>
      </c>
      <c r="O163" s="5">
        <v>0</v>
      </c>
      <c r="P163" s="5">
        <v>0</v>
      </c>
    </row>
    <row r="164" spans="2:16" ht="28.2" customHeight="1" thickBot="1" x14ac:dyDescent="0.35">
      <c r="B164" s="16"/>
      <c r="C164" s="19" t="s">
        <v>18</v>
      </c>
      <c r="D164" s="50" t="s">
        <v>196</v>
      </c>
      <c r="E164" s="39" t="s">
        <v>132</v>
      </c>
      <c r="F164" s="39" t="s">
        <v>17</v>
      </c>
      <c r="G164" s="39" t="s">
        <v>17</v>
      </c>
      <c r="H164" s="39" t="s">
        <v>17</v>
      </c>
      <c r="I164" s="5">
        <v>0</v>
      </c>
      <c r="J164" s="5">
        <v>0</v>
      </c>
      <c r="K164" s="5">
        <v>0</v>
      </c>
      <c r="L164" s="5">
        <v>0</v>
      </c>
      <c r="M164" s="5">
        <v>0</v>
      </c>
      <c r="N164" s="5">
        <v>0</v>
      </c>
      <c r="O164" s="5">
        <v>0</v>
      </c>
      <c r="P164" s="5">
        <v>0</v>
      </c>
    </row>
    <row r="165" spans="2:16" ht="28.2" customHeight="1" thickBot="1" x14ac:dyDescent="0.35">
      <c r="B165" s="16"/>
      <c r="C165" s="19" t="s">
        <v>20</v>
      </c>
      <c r="D165" s="50" t="s">
        <v>197</v>
      </c>
      <c r="E165" s="39" t="s">
        <v>17</v>
      </c>
      <c r="F165" s="38">
        <v>11</v>
      </c>
      <c r="G165" s="39" t="s">
        <v>17</v>
      </c>
      <c r="H165" s="39" t="s">
        <v>17</v>
      </c>
      <c r="I165" s="5">
        <v>0</v>
      </c>
      <c r="J165" s="5">
        <v>0</v>
      </c>
      <c r="K165" s="5">
        <v>0</v>
      </c>
      <c r="L165" s="5">
        <v>0</v>
      </c>
      <c r="M165" s="5">
        <v>0</v>
      </c>
      <c r="N165" s="5">
        <v>0</v>
      </c>
      <c r="O165" s="5">
        <v>0</v>
      </c>
      <c r="P165" s="5">
        <v>0</v>
      </c>
    </row>
    <row r="166" spans="2:16" ht="28.2" customHeight="1" thickBot="1" x14ac:dyDescent="0.35">
      <c r="B166" s="16"/>
      <c r="C166" s="19" t="s">
        <v>27</v>
      </c>
      <c r="D166" s="50" t="s">
        <v>198</v>
      </c>
      <c r="E166" s="38">
        <v>11</v>
      </c>
      <c r="F166" s="38">
        <v>6</v>
      </c>
      <c r="G166" s="38">
        <v>3</v>
      </c>
      <c r="H166" s="38" t="s">
        <v>67</v>
      </c>
      <c r="I166" s="5">
        <v>0</v>
      </c>
      <c r="J166" s="5">
        <v>0</v>
      </c>
      <c r="K166" s="5">
        <v>0</v>
      </c>
      <c r="L166" s="5">
        <v>0</v>
      </c>
      <c r="M166" s="5">
        <v>0</v>
      </c>
      <c r="N166" s="5">
        <v>0</v>
      </c>
      <c r="O166" s="5">
        <v>0</v>
      </c>
      <c r="P166" s="5">
        <v>0</v>
      </c>
    </row>
    <row r="167" spans="2:16" ht="28.2" customHeight="1" thickBot="1" x14ac:dyDescent="0.35">
      <c r="B167" s="16"/>
      <c r="C167" s="19" t="s">
        <v>30</v>
      </c>
      <c r="D167" s="50" t="s">
        <v>199</v>
      </c>
      <c r="E167" s="39" t="s">
        <v>17</v>
      </c>
      <c r="F167" s="39">
        <v>11</v>
      </c>
      <c r="G167" s="39" t="s">
        <v>17</v>
      </c>
      <c r="H167" s="39" t="s">
        <v>17</v>
      </c>
      <c r="I167" s="5">
        <v>0</v>
      </c>
      <c r="J167" s="5">
        <v>0</v>
      </c>
      <c r="K167" s="5">
        <v>250</v>
      </c>
      <c r="L167" s="5">
        <v>250</v>
      </c>
      <c r="M167" s="5">
        <v>0</v>
      </c>
      <c r="N167" s="5">
        <v>0</v>
      </c>
      <c r="O167" s="5">
        <v>0</v>
      </c>
      <c r="P167" s="5">
        <v>0</v>
      </c>
    </row>
    <row r="168" spans="2:16" ht="28.2" customHeight="1" thickBot="1" x14ac:dyDescent="0.35">
      <c r="B168" s="16"/>
      <c r="C168" s="19" t="s">
        <v>32</v>
      </c>
      <c r="D168" s="50" t="s">
        <v>200</v>
      </c>
      <c r="E168" s="39" t="s">
        <v>146</v>
      </c>
      <c r="F168" s="39" t="s">
        <v>17</v>
      </c>
      <c r="G168" s="39" t="s">
        <v>17</v>
      </c>
      <c r="H168" s="39" t="s">
        <v>17</v>
      </c>
      <c r="I168" s="5">
        <v>0</v>
      </c>
      <c r="J168" s="5">
        <v>0</v>
      </c>
      <c r="K168" s="5">
        <v>0</v>
      </c>
      <c r="L168" s="5">
        <v>0</v>
      </c>
      <c r="M168" s="5">
        <v>0</v>
      </c>
      <c r="N168" s="5">
        <v>0</v>
      </c>
      <c r="O168" s="5">
        <v>0</v>
      </c>
      <c r="P168" s="5">
        <v>0</v>
      </c>
    </row>
    <row r="169" spans="2:16" ht="28.2" customHeight="1" thickBot="1" x14ac:dyDescent="0.35">
      <c r="B169" s="16"/>
      <c r="C169" s="19" t="s">
        <v>36</v>
      </c>
      <c r="D169" s="50" t="s">
        <v>201</v>
      </c>
      <c r="E169" s="39" t="s">
        <v>17</v>
      </c>
      <c r="F169" s="39">
        <v>9</v>
      </c>
      <c r="G169" s="39" t="s">
        <v>17</v>
      </c>
      <c r="H169" s="39" t="s">
        <v>17</v>
      </c>
      <c r="I169" s="5">
        <v>0</v>
      </c>
      <c r="J169" s="5">
        <v>0</v>
      </c>
      <c r="K169" s="5">
        <v>0</v>
      </c>
      <c r="L169" s="5">
        <v>0</v>
      </c>
      <c r="M169" s="5">
        <v>0</v>
      </c>
      <c r="N169" s="5">
        <v>0</v>
      </c>
      <c r="O169" s="5">
        <v>0</v>
      </c>
      <c r="P169" s="5">
        <v>0</v>
      </c>
    </row>
    <row r="170" spans="2:16" ht="28.2" customHeight="1" thickBot="1" x14ac:dyDescent="0.35">
      <c r="B170" s="21" t="s">
        <v>38</v>
      </c>
      <c r="C170" s="20"/>
      <c r="D170" s="106" t="s">
        <v>202</v>
      </c>
      <c r="E170" s="107"/>
      <c r="F170" s="107"/>
      <c r="G170" s="107"/>
      <c r="H170" s="108"/>
      <c r="I170" s="10">
        <f>SUM(I171:I175)</f>
        <v>0</v>
      </c>
      <c r="J170" s="12">
        <f t="shared" ref="J170:P170" si="42">SUM(J171:J175)</f>
        <v>0</v>
      </c>
      <c r="K170" s="12">
        <f t="shared" si="42"/>
        <v>500</v>
      </c>
      <c r="L170" s="12">
        <f t="shared" si="42"/>
        <v>0</v>
      </c>
      <c r="M170" s="12">
        <f t="shared" si="42"/>
        <v>250</v>
      </c>
      <c r="N170" s="12">
        <f t="shared" si="42"/>
        <v>0</v>
      </c>
      <c r="O170" s="12">
        <f t="shared" si="42"/>
        <v>250</v>
      </c>
      <c r="P170" s="12">
        <f t="shared" si="42"/>
        <v>0</v>
      </c>
    </row>
    <row r="171" spans="2:16" ht="28.2" customHeight="1" thickBot="1" x14ac:dyDescent="0.35">
      <c r="B171" s="16"/>
      <c r="C171" s="18" t="s">
        <v>15</v>
      </c>
      <c r="D171" s="50" t="s">
        <v>203</v>
      </c>
      <c r="E171" s="39">
        <v>9</v>
      </c>
      <c r="F171" s="39" t="s">
        <v>17</v>
      </c>
      <c r="G171" s="39" t="s">
        <v>17</v>
      </c>
      <c r="H171" s="39" t="s">
        <v>17</v>
      </c>
      <c r="I171" s="5">
        <v>0</v>
      </c>
      <c r="J171" s="5">
        <v>0</v>
      </c>
      <c r="K171" s="5">
        <v>0</v>
      </c>
      <c r="L171" s="5">
        <v>0</v>
      </c>
      <c r="M171" s="5">
        <v>0</v>
      </c>
      <c r="N171" s="5">
        <v>0</v>
      </c>
      <c r="O171" s="5">
        <v>0</v>
      </c>
      <c r="P171" s="5">
        <v>0</v>
      </c>
    </row>
    <row r="172" spans="2:16" ht="28.2" customHeight="1" thickBot="1" x14ac:dyDescent="0.35">
      <c r="B172" s="16"/>
      <c r="C172" s="19" t="s">
        <v>18</v>
      </c>
      <c r="D172" s="50" t="s">
        <v>204</v>
      </c>
      <c r="E172" s="39">
        <v>3.9</v>
      </c>
      <c r="F172" s="39" t="s">
        <v>17</v>
      </c>
      <c r="G172" s="39" t="s">
        <v>17</v>
      </c>
      <c r="H172" s="39" t="s">
        <v>17</v>
      </c>
      <c r="I172" s="5">
        <v>0</v>
      </c>
      <c r="J172" s="5">
        <v>0</v>
      </c>
      <c r="K172" s="5">
        <v>0</v>
      </c>
      <c r="L172" s="5">
        <v>0</v>
      </c>
      <c r="M172" s="5">
        <v>0</v>
      </c>
      <c r="N172" s="5">
        <v>0</v>
      </c>
      <c r="O172" s="5">
        <v>0</v>
      </c>
      <c r="P172" s="5">
        <v>0</v>
      </c>
    </row>
    <row r="173" spans="2:16" ht="28.2" customHeight="1" thickBot="1" x14ac:dyDescent="0.35">
      <c r="B173" s="16"/>
      <c r="C173" s="19" t="s">
        <v>20</v>
      </c>
      <c r="D173" s="50" t="s">
        <v>205</v>
      </c>
      <c r="E173" s="39" t="s">
        <v>17</v>
      </c>
      <c r="F173" s="39" t="s">
        <v>17</v>
      </c>
      <c r="G173" s="39">
        <v>6</v>
      </c>
      <c r="H173" s="39" t="s">
        <v>17</v>
      </c>
      <c r="I173" s="5">
        <v>0</v>
      </c>
      <c r="J173" s="5">
        <v>0</v>
      </c>
      <c r="K173" s="5">
        <v>500</v>
      </c>
      <c r="L173" s="5">
        <v>0</v>
      </c>
      <c r="M173" s="5">
        <v>250</v>
      </c>
      <c r="N173" s="5">
        <v>0</v>
      </c>
      <c r="O173" s="5">
        <v>250</v>
      </c>
      <c r="P173" s="5">
        <v>0</v>
      </c>
    </row>
    <row r="174" spans="2:16" ht="28.2" customHeight="1" thickBot="1" x14ac:dyDescent="0.35">
      <c r="B174" s="16"/>
      <c r="C174" s="19" t="s">
        <v>27</v>
      </c>
      <c r="D174" s="50" t="s">
        <v>206</v>
      </c>
      <c r="E174" s="39" t="s">
        <v>17</v>
      </c>
      <c r="F174" s="39" t="s">
        <v>17</v>
      </c>
      <c r="G174" s="39">
        <v>9</v>
      </c>
      <c r="H174" s="39">
        <v>9</v>
      </c>
      <c r="I174" s="5">
        <v>0</v>
      </c>
      <c r="J174" s="5">
        <v>0</v>
      </c>
      <c r="K174" s="5">
        <v>0</v>
      </c>
      <c r="L174" s="5">
        <v>0</v>
      </c>
      <c r="M174" s="5">
        <v>0</v>
      </c>
      <c r="N174" s="5">
        <v>0</v>
      </c>
      <c r="O174" s="5">
        <v>0</v>
      </c>
      <c r="P174" s="5">
        <v>0</v>
      </c>
    </row>
    <row r="175" spans="2:16" ht="28.2" customHeight="1" thickBot="1" x14ac:dyDescent="0.35">
      <c r="B175" s="16"/>
      <c r="C175" s="19" t="s">
        <v>30</v>
      </c>
      <c r="D175" s="50" t="s">
        <v>207</v>
      </c>
      <c r="E175" s="39" t="s">
        <v>17</v>
      </c>
      <c r="F175" s="39">
        <v>7</v>
      </c>
      <c r="G175" s="39">
        <v>9</v>
      </c>
      <c r="H175" s="39" t="s">
        <v>17</v>
      </c>
      <c r="I175" s="5">
        <v>0</v>
      </c>
      <c r="J175" s="5">
        <v>0</v>
      </c>
      <c r="K175" s="5">
        <v>0</v>
      </c>
      <c r="L175" s="5">
        <v>0</v>
      </c>
      <c r="M175" s="5">
        <v>0</v>
      </c>
      <c r="N175" s="5">
        <v>0</v>
      </c>
      <c r="O175" s="5">
        <v>0</v>
      </c>
      <c r="P175" s="5">
        <v>0</v>
      </c>
    </row>
    <row r="176" spans="2:16" ht="28.2" customHeight="1" thickBot="1" x14ac:dyDescent="0.35">
      <c r="B176" s="21" t="s">
        <v>44</v>
      </c>
      <c r="C176" s="20"/>
      <c r="D176" s="106" t="s">
        <v>208</v>
      </c>
      <c r="E176" s="107"/>
      <c r="F176" s="107"/>
      <c r="G176" s="107"/>
      <c r="H176" s="108"/>
      <c r="I176" s="10">
        <f>SUM(I177:I180)</f>
        <v>0</v>
      </c>
      <c r="J176" s="12">
        <f t="shared" ref="J176:P176" si="43">SUM(J177:J180)</f>
        <v>0</v>
      </c>
      <c r="K176" s="12">
        <f t="shared" si="43"/>
        <v>0</v>
      </c>
      <c r="L176" s="12">
        <f t="shared" si="43"/>
        <v>0</v>
      </c>
      <c r="M176" s="12">
        <f t="shared" si="43"/>
        <v>0</v>
      </c>
      <c r="N176" s="12">
        <f t="shared" si="43"/>
        <v>0</v>
      </c>
      <c r="O176" s="12">
        <f t="shared" si="43"/>
        <v>0</v>
      </c>
      <c r="P176" s="12">
        <f t="shared" si="43"/>
        <v>0</v>
      </c>
    </row>
    <row r="177" spans="2:16" ht="28.2" customHeight="1" thickBot="1" x14ac:dyDescent="0.35">
      <c r="B177" s="16"/>
      <c r="C177" s="18" t="s">
        <v>15</v>
      </c>
      <c r="D177" s="50" t="s">
        <v>209</v>
      </c>
      <c r="E177" s="39" t="s">
        <v>17</v>
      </c>
      <c r="F177" s="39">
        <v>6.7</v>
      </c>
      <c r="G177" s="39" t="s">
        <v>17</v>
      </c>
      <c r="H177" s="39" t="s">
        <v>17</v>
      </c>
      <c r="I177" s="5">
        <v>0</v>
      </c>
      <c r="J177" s="5">
        <v>0</v>
      </c>
      <c r="K177" s="5">
        <v>0</v>
      </c>
      <c r="L177" s="5">
        <v>0</v>
      </c>
      <c r="M177" s="5">
        <v>0</v>
      </c>
      <c r="N177" s="5">
        <v>0</v>
      </c>
      <c r="O177" s="5">
        <v>0</v>
      </c>
      <c r="P177" s="5">
        <v>0</v>
      </c>
    </row>
    <row r="178" spans="2:16" ht="28.2" customHeight="1" thickBot="1" x14ac:dyDescent="0.35">
      <c r="B178" s="16"/>
      <c r="C178" s="19" t="s">
        <v>18</v>
      </c>
      <c r="D178" s="50" t="s">
        <v>210</v>
      </c>
      <c r="E178" s="39" t="s">
        <v>17</v>
      </c>
      <c r="F178" s="39">
        <v>1</v>
      </c>
      <c r="G178" s="39" t="s">
        <v>17</v>
      </c>
      <c r="H178" s="39" t="s">
        <v>17</v>
      </c>
      <c r="I178" s="5">
        <v>0</v>
      </c>
      <c r="J178" s="5">
        <v>0</v>
      </c>
      <c r="K178" s="5">
        <v>0</v>
      </c>
      <c r="L178" s="5">
        <v>0</v>
      </c>
      <c r="M178" s="5">
        <v>0</v>
      </c>
      <c r="N178" s="5">
        <v>0</v>
      </c>
      <c r="O178" s="5">
        <v>0</v>
      </c>
      <c r="P178" s="5">
        <v>0</v>
      </c>
    </row>
    <row r="179" spans="2:16" ht="28.2" customHeight="1" thickBot="1" x14ac:dyDescent="0.35">
      <c r="B179" s="16"/>
      <c r="C179" s="19" t="s">
        <v>20</v>
      </c>
      <c r="D179" s="50" t="s">
        <v>211</v>
      </c>
      <c r="E179" s="37" t="s">
        <v>52</v>
      </c>
      <c r="F179" s="37" t="s">
        <v>52</v>
      </c>
      <c r="G179" s="37" t="s">
        <v>52</v>
      </c>
      <c r="H179" s="37" t="s">
        <v>52</v>
      </c>
      <c r="I179" s="5">
        <v>0</v>
      </c>
      <c r="J179" s="5">
        <v>0</v>
      </c>
      <c r="K179" s="5">
        <v>0</v>
      </c>
      <c r="L179" s="5">
        <v>0</v>
      </c>
      <c r="M179" s="5">
        <v>0</v>
      </c>
      <c r="N179" s="5">
        <v>0</v>
      </c>
      <c r="O179" s="5">
        <v>0</v>
      </c>
      <c r="P179" s="5">
        <v>0</v>
      </c>
    </row>
    <row r="180" spans="2:16" ht="28.2" customHeight="1" thickBot="1" x14ac:dyDescent="0.35">
      <c r="B180" s="16"/>
      <c r="C180" s="19" t="s">
        <v>27</v>
      </c>
      <c r="D180" s="50" t="s">
        <v>212</v>
      </c>
      <c r="E180" s="39">
        <v>6</v>
      </c>
      <c r="F180" s="39" t="s">
        <v>67</v>
      </c>
      <c r="G180" s="39" t="s">
        <v>67</v>
      </c>
      <c r="H180" s="39" t="s">
        <v>67</v>
      </c>
      <c r="I180" s="5">
        <v>0</v>
      </c>
      <c r="J180" s="5">
        <v>0</v>
      </c>
      <c r="K180" s="5">
        <v>0</v>
      </c>
      <c r="L180" s="5">
        <v>0</v>
      </c>
      <c r="M180" s="5">
        <v>0</v>
      </c>
      <c r="N180" s="5">
        <v>0</v>
      </c>
      <c r="O180" s="5">
        <v>0</v>
      </c>
      <c r="P180" s="5">
        <v>0</v>
      </c>
    </row>
    <row r="181" spans="2:16" ht="28.2" customHeight="1" thickBot="1" x14ac:dyDescent="0.35">
      <c r="B181" s="21" t="s">
        <v>49</v>
      </c>
      <c r="C181" s="20"/>
      <c r="D181" s="106" t="s">
        <v>213</v>
      </c>
      <c r="E181" s="107"/>
      <c r="F181" s="107"/>
      <c r="G181" s="107"/>
      <c r="H181" s="108"/>
      <c r="I181" s="10">
        <f>SUM(I182:I183)</f>
        <v>0</v>
      </c>
      <c r="J181" s="12">
        <f t="shared" ref="J181:P181" si="44">SUM(J182:J183)</f>
        <v>0</v>
      </c>
      <c r="K181" s="12">
        <f t="shared" si="44"/>
        <v>0</v>
      </c>
      <c r="L181" s="12">
        <f t="shared" si="44"/>
        <v>0</v>
      </c>
      <c r="M181" s="12">
        <f t="shared" si="44"/>
        <v>0</v>
      </c>
      <c r="N181" s="12">
        <f t="shared" si="44"/>
        <v>0</v>
      </c>
      <c r="O181" s="12">
        <f t="shared" si="44"/>
        <v>0</v>
      </c>
      <c r="P181" s="12">
        <f t="shared" si="44"/>
        <v>0</v>
      </c>
    </row>
    <row r="182" spans="2:16" ht="28.2" customHeight="1" thickBot="1" x14ac:dyDescent="0.35">
      <c r="B182" s="16"/>
      <c r="C182" s="18" t="s">
        <v>15</v>
      </c>
      <c r="D182" s="50" t="s">
        <v>214</v>
      </c>
      <c r="E182" s="37" t="s">
        <v>52</v>
      </c>
      <c r="F182" s="39" t="s">
        <v>17</v>
      </c>
      <c r="G182" s="39" t="s">
        <v>17</v>
      </c>
      <c r="H182" s="39" t="s">
        <v>17</v>
      </c>
      <c r="I182" s="5">
        <v>0</v>
      </c>
      <c r="J182" s="5">
        <v>0</v>
      </c>
      <c r="K182" s="5">
        <v>0</v>
      </c>
      <c r="L182" s="5">
        <v>0</v>
      </c>
      <c r="M182" s="5">
        <v>0</v>
      </c>
      <c r="N182" s="5">
        <v>0</v>
      </c>
      <c r="O182" s="5">
        <v>0</v>
      </c>
      <c r="P182" s="5">
        <v>0</v>
      </c>
    </row>
    <row r="183" spans="2:16" ht="28.2" customHeight="1" thickBot="1" x14ac:dyDescent="0.35">
      <c r="B183" s="16"/>
      <c r="C183" s="19" t="s">
        <v>18</v>
      </c>
      <c r="D183" s="50" t="s">
        <v>215</v>
      </c>
      <c r="E183" s="39" t="s">
        <v>17</v>
      </c>
      <c r="F183" s="39" t="s">
        <v>67</v>
      </c>
      <c r="G183" s="39" t="s">
        <v>17</v>
      </c>
      <c r="H183" s="39" t="s">
        <v>17</v>
      </c>
      <c r="I183" s="5">
        <v>0</v>
      </c>
      <c r="J183" s="5">
        <v>0</v>
      </c>
      <c r="K183" s="5">
        <v>0</v>
      </c>
      <c r="L183" s="5">
        <v>0</v>
      </c>
      <c r="M183" s="5">
        <v>0</v>
      </c>
      <c r="N183" s="5">
        <v>0</v>
      </c>
      <c r="O183" s="5">
        <v>0</v>
      </c>
      <c r="P183" s="5">
        <v>0</v>
      </c>
    </row>
    <row r="184" spans="2:16" ht="28.2" customHeight="1" thickBot="1" x14ac:dyDescent="0.35">
      <c r="B184" s="21" t="s">
        <v>53</v>
      </c>
      <c r="C184" s="20"/>
      <c r="D184" s="106" t="s">
        <v>216</v>
      </c>
      <c r="E184" s="107"/>
      <c r="F184" s="107"/>
      <c r="G184" s="107"/>
      <c r="H184" s="108"/>
      <c r="I184" s="10">
        <f t="shared" ref="I184:P184" si="45">SUM(I185:I192)</f>
        <v>0</v>
      </c>
      <c r="J184" s="12">
        <f t="shared" si="45"/>
        <v>0</v>
      </c>
      <c r="K184" s="12">
        <f t="shared" si="45"/>
        <v>0</v>
      </c>
      <c r="L184" s="12">
        <f t="shared" si="45"/>
        <v>0</v>
      </c>
      <c r="M184" s="12">
        <f t="shared" si="45"/>
        <v>0</v>
      </c>
      <c r="N184" s="12">
        <f t="shared" si="45"/>
        <v>0</v>
      </c>
      <c r="O184" s="12">
        <f t="shared" si="45"/>
        <v>0</v>
      </c>
      <c r="P184" s="12">
        <f t="shared" si="45"/>
        <v>0</v>
      </c>
    </row>
    <row r="185" spans="2:16" ht="28.2" customHeight="1" thickBot="1" x14ac:dyDescent="0.35">
      <c r="B185" s="16"/>
      <c r="C185" s="18" t="s">
        <v>15</v>
      </c>
      <c r="D185" s="50" t="s">
        <v>217</v>
      </c>
      <c r="E185" s="39">
        <v>7</v>
      </c>
      <c r="F185" s="39" t="s">
        <v>17</v>
      </c>
      <c r="G185" s="39" t="s">
        <v>17</v>
      </c>
      <c r="H185" s="39" t="s">
        <v>17</v>
      </c>
      <c r="I185" s="5">
        <v>0</v>
      </c>
      <c r="J185" s="5">
        <v>0</v>
      </c>
      <c r="K185" s="5">
        <v>0</v>
      </c>
      <c r="L185" s="5">
        <v>0</v>
      </c>
      <c r="M185" s="5">
        <v>0</v>
      </c>
      <c r="N185" s="5">
        <v>0</v>
      </c>
      <c r="O185" s="5">
        <v>0</v>
      </c>
      <c r="P185" s="5">
        <v>0</v>
      </c>
    </row>
    <row r="186" spans="2:16" ht="46.95" customHeight="1" thickBot="1" x14ac:dyDescent="0.35">
      <c r="B186" s="16"/>
      <c r="C186" s="19" t="s">
        <v>18</v>
      </c>
      <c r="D186" s="50" t="s">
        <v>218</v>
      </c>
      <c r="E186" s="37" t="s">
        <v>52</v>
      </c>
      <c r="F186" s="37" t="s">
        <v>52</v>
      </c>
      <c r="G186" s="37" t="s">
        <v>52</v>
      </c>
      <c r="H186" s="37" t="s">
        <v>52</v>
      </c>
      <c r="I186" s="5">
        <v>0</v>
      </c>
      <c r="J186" s="5">
        <v>0</v>
      </c>
      <c r="K186" s="5">
        <v>0</v>
      </c>
      <c r="L186" s="5">
        <v>0</v>
      </c>
      <c r="M186" s="5">
        <v>0</v>
      </c>
      <c r="N186" s="5">
        <v>0</v>
      </c>
      <c r="O186" s="5">
        <v>0</v>
      </c>
      <c r="P186" s="5">
        <v>0</v>
      </c>
    </row>
    <row r="187" spans="2:16" ht="72.599999999999994" thickBot="1" x14ac:dyDescent="0.35">
      <c r="B187" s="16"/>
      <c r="C187" s="19" t="s">
        <v>20</v>
      </c>
      <c r="D187" s="50" t="s">
        <v>219</v>
      </c>
      <c r="E187" s="39">
        <v>9</v>
      </c>
      <c r="F187" s="39">
        <v>9</v>
      </c>
      <c r="G187" s="39">
        <v>9</v>
      </c>
      <c r="H187" s="39">
        <v>9</v>
      </c>
      <c r="I187" s="5">
        <v>0</v>
      </c>
      <c r="J187" s="5">
        <v>0</v>
      </c>
      <c r="K187" s="5">
        <v>0</v>
      </c>
      <c r="L187" s="5">
        <v>0</v>
      </c>
      <c r="M187" s="5">
        <v>0</v>
      </c>
      <c r="N187" s="5">
        <v>0</v>
      </c>
      <c r="O187" s="5">
        <v>0</v>
      </c>
      <c r="P187" s="5">
        <v>0</v>
      </c>
    </row>
    <row r="188" spans="2:16" ht="28.95" customHeight="1" thickBot="1" x14ac:dyDescent="0.35">
      <c r="B188" s="16"/>
      <c r="C188" s="19" t="s">
        <v>27</v>
      </c>
      <c r="D188" s="50" t="s">
        <v>220</v>
      </c>
      <c r="E188" s="39" t="s">
        <v>173</v>
      </c>
      <c r="F188" s="38">
        <v>3</v>
      </c>
      <c r="G188" s="38" t="s">
        <v>67</v>
      </c>
      <c r="H188" s="38" t="s">
        <v>67</v>
      </c>
      <c r="I188" s="5">
        <v>0</v>
      </c>
      <c r="J188" s="5">
        <v>0</v>
      </c>
      <c r="K188" s="5">
        <v>0</v>
      </c>
      <c r="L188" s="5">
        <v>0</v>
      </c>
      <c r="M188" s="5">
        <v>0</v>
      </c>
      <c r="N188" s="5">
        <v>0</v>
      </c>
      <c r="O188" s="5">
        <v>0</v>
      </c>
      <c r="P188" s="5">
        <v>0</v>
      </c>
    </row>
    <row r="189" spans="2:16" ht="28.2" customHeight="1" thickBot="1" x14ac:dyDescent="0.35">
      <c r="B189" s="16"/>
      <c r="C189" s="19" t="s">
        <v>30</v>
      </c>
      <c r="D189" s="50" t="s">
        <v>221</v>
      </c>
      <c r="E189" s="39">
        <v>9</v>
      </c>
      <c r="F189" s="37" t="s">
        <v>52</v>
      </c>
      <c r="G189" s="39" t="s">
        <v>17</v>
      </c>
      <c r="H189" s="39" t="s">
        <v>17</v>
      </c>
      <c r="I189" s="5">
        <v>0</v>
      </c>
      <c r="J189" s="5">
        <v>0</v>
      </c>
      <c r="K189" s="5">
        <v>0</v>
      </c>
      <c r="L189" s="5">
        <v>0</v>
      </c>
      <c r="M189" s="5">
        <v>0</v>
      </c>
      <c r="N189" s="5">
        <v>0</v>
      </c>
      <c r="O189" s="5">
        <v>0</v>
      </c>
      <c r="P189" s="5">
        <v>0</v>
      </c>
    </row>
    <row r="190" spans="2:16" ht="28.95" customHeight="1" thickBot="1" x14ac:dyDescent="0.35">
      <c r="B190" s="16"/>
      <c r="C190" s="19" t="s">
        <v>32</v>
      </c>
      <c r="D190" s="50" t="s">
        <v>222</v>
      </c>
      <c r="E190" s="39">
        <v>3</v>
      </c>
      <c r="F190" s="39">
        <v>3</v>
      </c>
      <c r="G190" s="39" t="s">
        <v>67</v>
      </c>
      <c r="H190" s="39" t="s">
        <v>67</v>
      </c>
      <c r="I190" s="5">
        <v>0</v>
      </c>
      <c r="J190" s="5">
        <v>0</v>
      </c>
      <c r="K190" s="5">
        <v>0</v>
      </c>
      <c r="L190" s="5">
        <v>0</v>
      </c>
      <c r="M190" s="5">
        <v>0</v>
      </c>
      <c r="N190" s="5">
        <v>0</v>
      </c>
      <c r="O190" s="5">
        <v>0</v>
      </c>
      <c r="P190" s="5">
        <v>0</v>
      </c>
    </row>
    <row r="191" spans="2:16" ht="87" thickBot="1" x14ac:dyDescent="0.35">
      <c r="B191" s="16"/>
      <c r="C191" s="19" t="s">
        <v>36</v>
      </c>
      <c r="D191" s="50" t="s">
        <v>223</v>
      </c>
      <c r="E191" s="39">
        <v>6</v>
      </c>
      <c r="F191" s="39">
        <v>6</v>
      </c>
      <c r="G191" s="39">
        <v>6</v>
      </c>
      <c r="H191" s="39">
        <v>6</v>
      </c>
      <c r="I191" s="5">
        <v>0</v>
      </c>
      <c r="J191" s="5">
        <v>0</v>
      </c>
      <c r="K191" s="5">
        <v>0</v>
      </c>
      <c r="L191" s="5">
        <v>0</v>
      </c>
      <c r="M191" s="5">
        <v>0</v>
      </c>
      <c r="N191" s="5">
        <v>0</v>
      </c>
      <c r="O191" s="5">
        <v>0</v>
      </c>
      <c r="P191" s="5">
        <v>0</v>
      </c>
    </row>
    <row r="192" spans="2:16" ht="28.2" customHeight="1" thickBot="1" x14ac:dyDescent="0.35">
      <c r="B192" s="16"/>
      <c r="C192" s="19" t="s">
        <v>62</v>
      </c>
      <c r="D192" s="50" t="s">
        <v>224</v>
      </c>
      <c r="E192" s="39">
        <v>10</v>
      </c>
      <c r="F192" s="39">
        <v>10</v>
      </c>
      <c r="G192" s="39">
        <v>10</v>
      </c>
      <c r="H192" s="39">
        <v>10</v>
      </c>
      <c r="I192" s="5">
        <v>0</v>
      </c>
      <c r="J192" s="5">
        <v>0</v>
      </c>
      <c r="K192" s="5">
        <v>0</v>
      </c>
      <c r="L192" s="5">
        <v>0</v>
      </c>
      <c r="M192" s="5">
        <v>0</v>
      </c>
      <c r="N192" s="5">
        <v>0</v>
      </c>
      <c r="O192" s="5">
        <v>0</v>
      </c>
      <c r="P192" s="5">
        <v>0</v>
      </c>
    </row>
    <row r="193" spans="1:16" ht="28.2" customHeight="1" thickBot="1" x14ac:dyDescent="0.35">
      <c r="B193" s="21" t="s">
        <v>96</v>
      </c>
      <c r="C193" s="20"/>
      <c r="D193" s="106" t="s">
        <v>567</v>
      </c>
      <c r="E193" s="107"/>
      <c r="F193" s="107"/>
      <c r="G193" s="107"/>
      <c r="H193" s="108"/>
      <c r="I193" s="10">
        <f>SUM(I194:I196)</f>
        <v>0</v>
      </c>
      <c r="J193" s="12">
        <f t="shared" ref="J193:P193" si="46">SUM(J194:J196)</f>
        <v>0</v>
      </c>
      <c r="K193" s="12">
        <f t="shared" si="46"/>
        <v>0</v>
      </c>
      <c r="L193" s="12">
        <f t="shared" si="46"/>
        <v>0</v>
      </c>
      <c r="M193" s="12">
        <f t="shared" si="46"/>
        <v>1000</v>
      </c>
      <c r="N193" s="12">
        <f t="shared" si="46"/>
        <v>0</v>
      </c>
      <c r="O193" s="12">
        <f t="shared" si="46"/>
        <v>0</v>
      </c>
      <c r="P193" s="12">
        <f t="shared" si="46"/>
        <v>0</v>
      </c>
    </row>
    <row r="194" spans="1:16" ht="28.2" customHeight="1" thickBot="1" x14ac:dyDescent="0.35">
      <c r="B194" s="16"/>
      <c r="C194" s="18" t="s">
        <v>15</v>
      </c>
      <c r="D194" s="50" t="s">
        <v>225</v>
      </c>
      <c r="E194" s="39" t="s">
        <v>17</v>
      </c>
      <c r="F194" s="39">
        <v>8</v>
      </c>
      <c r="G194" s="39" t="s">
        <v>17</v>
      </c>
      <c r="H194" s="39" t="s">
        <v>17</v>
      </c>
      <c r="I194" s="5">
        <v>0</v>
      </c>
      <c r="J194" s="5">
        <v>0</v>
      </c>
      <c r="K194" s="5">
        <v>0</v>
      </c>
      <c r="L194" s="5">
        <v>0</v>
      </c>
      <c r="M194" s="5">
        <v>0</v>
      </c>
      <c r="N194" s="5">
        <v>0</v>
      </c>
      <c r="O194" s="5">
        <v>0</v>
      </c>
      <c r="P194" s="5">
        <v>0</v>
      </c>
    </row>
    <row r="195" spans="1:16" ht="28.2" customHeight="1" thickBot="1" x14ac:dyDescent="0.35">
      <c r="B195" s="16"/>
      <c r="C195" s="19" t="s">
        <v>18</v>
      </c>
      <c r="D195" s="50" t="s">
        <v>226</v>
      </c>
      <c r="E195" s="39">
        <v>2</v>
      </c>
      <c r="F195" s="39" t="s">
        <v>17</v>
      </c>
      <c r="G195" s="39" t="s">
        <v>17</v>
      </c>
      <c r="H195" s="39" t="s">
        <v>17</v>
      </c>
      <c r="I195" s="5">
        <v>0</v>
      </c>
      <c r="J195" s="5">
        <v>0</v>
      </c>
      <c r="K195" s="5">
        <v>0</v>
      </c>
      <c r="L195" s="5">
        <v>0</v>
      </c>
      <c r="M195" s="5">
        <v>0</v>
      </c>
      <c r="N195" s="5">
        <v>0</v>
      </c>
      <c r="O195" s="5">
        <v>0</v>
      </c>
      <c r="P195" s="5">
        <v>0</v>
      </c>
    </row>
    <row r="196" spans="1:16" ht="28.2" customHeight="1" thickBot="1" x14ac:dyDescent="0.35">
      <c r="B196" s="16"/>
      <c r="C196" s="19" t="s">
        <v>20</v>
      </c>
      <c r="D196" s="50" t="s">
        <v>227</v>
      </c>
      <c r="E196" s="39" t="s">
        <v>17</v>
      </c>
      <c r="F196" s="39" t="s">
        <v>17</v>
      </c>
      <c r="G196" s="39">
        <v>11</v>
      </c>
      <c r="H196" s="39" t="s">
        <v>67</v>
      </c>
      <c r="I196" s="5">
        <v>0</v>
      </c>
      <c r="J196" s="5">
        <v>0</v>
      </c>
      <c r="K196" s="5">
        <v>0</v>
      </c>
      <c r="L196" s="5">
        <v>0</v>
      </c>
      <c r="M196" s="5">
        <v>1000</v>
      </c>
      <c r="N196" s="5">
        <v>0</v>
      </c>
      <c r="O196" s="5">
        <v>0</v>
      </c>
      <c r="P196" s="5">
        <v>0</v>
      </c>
    </row>
    <row r="197" spans="1:16" ht="28.2" customHeight="1" thickBot="1" x14ac:dyDescent="0.35">
      <c r="A197" s="1" t="s">
        <v>573</v>
      </c>
      <c r="B197" s="3"/>
      <c r="C197" s="2"/>
      <c r="D197" s="109" t="s">
        <v>228</v>
      </c>
      <c r="E197" s="110"/>
      <c r="F197" s="110"/>
      <c r="G197" s="110"/>
      <c r="H197" s="111"/>
      <c r="I197" s="44">
        <f>I198+I202+I205+I207</f>
        <v>0</v>
      </c>
      <c r="J197" s="9">
        <f t="shared" ref="J197:P197" si="47">J198+J202+J205+J207</f>
        <v>0</v>
      </c>
      <c r="K197" s="9">
        <f t="shared" si="47"/>
        <v>0</v>
      </c>
      <c r="L197" s="9">
        <f t="shared" si="47"/>
        <v>0</v>
      </c>
      <c r="M197" s="9">
        <f t="shared" si="47"/>
        <v>0</v>
      </c>
      <c r="N197" s="9">
        <f t="shared" si="47"/>
        <v>0</v>
      </c>
      <c r="O197" s="9">
        <f t="shared" si="47"/>
        <v>0</v>
      </c>
      <c r="P197" s="9">
        <f t="shared" si="47"/>
        <v>0</v>
      </c>
    </row>
    <row r="198" spans="1:16" ht="44.4" customHeight="1" thickBot="1" x14ac:dyDescent="0.35">
      <c r="B198" s="21" t="s">
        <v>13</v>
      </c>
      <c r="C198" s="20"/>
      <c r="D198" s="106" t="s">
        <v>229</v>
      </c>
      <c r="E198" s="107"/>
      <c r="F198" s="107"/>
      <c r="G198" s="107"/>
      <c r="H198" s="108"/>
      <c r="I198" s="10">
        <f>SUM(I199:I201)</f>
        <v>0</v>
      </c>
      <c r="J198" s="12">
        <f t="shared" ref="J198:P198" si="48">SUM(J199:J201)</f>
        <v>0</v>
      </c>
      <c r="K198" s="12">
        <f t="shared" si="48"/>
        <v>0</v>
      </c>
      <c r="L198" s="12">
        <f t="shared" si="48"/>
        <v>0</v>
      </c>
      <c r="M198" s="12">
        <f t="shared" si="48"/>
        <v>0</v>
      </c>
      <c r="N198" s="12">
        <f t="shared" si="48"/>
        <v>0</v>
      </c>
      <c r="O198" s="12">
        <f t="shared" si="48"/>
        <v>0</v>
      </c>
      <c r="P198" s="12">
        <f t="shared" si="48"/>
        <v>0</v>
      </c>
    </row>
    <row r="199" spans="1:16" ht="28.2" customHeight="1" thickBot="1" x14ac:dyDescent="0.35">
      <c r="B199" s="16"/>
      <c r="C199" s="18" t="s">
        <v>15</v>
      </c>
      <c r="D199" s="50" t="s">
        <v>230</v>
      </c>
      <c r="E199" s="39" t="s">
        <v>17</v>
      </c>
      <c r="F199" s="39" t="s">
        <v>17</v>
      </c>
      <c r="G199" s="39">
        <v>10</v>
      </c>
      <c r="H199" s="39" t="s">
        <v>17</v>
      </c>
      <c r="I199" s="5">
        <v>0</v>
      </c>
      <c r="J199" s="5">
        <v>0</v>
      </c>
      <c r="K199" s="5">
        <v>0</v>
      </c>
      <c r="L199" s="5">
        <v>0</v>
      </c>
      <c r="M199" s="5">
        <v>0</v>
      </c>
      <c r="N199" s="5">
        <v>0</v>
      </c>
      <c r="O199" s="5">
        <v>0</v>
      </c>
      <c r="P199" s="5">
        <v>0</v>
      </c>
    </row>
    <row r="200" spans="1:16" ht="28.2" customHeight="1" thickBot="1" x14ac:dyDescent="0.35">
      <c r="B200" s="16"/>
      <c r="C200" s="19" t="s">
        <v>18</v>
      </c>
      <c r="D200" s="51" t="s">
        <v>231</v>
      </c>
      <c r="E200" s="39" t="s">
        <v>17</v>
      </c>
      <c r="F200" s="39" t="s">
        <v>17</v>
      </c>
      <c r="G200" s="39">
        <v>10</v>
      </c>
      <c r="H200" s="39" t="s">
        <v>17</v>
      </c>
      <c r="I200" s="5">
        <v>0</v>
      </c>
      <c r="J200" s="5">
        <v>0</v>
      </c>
      <c r="K200" s="5">
        <v>0</v>
      </c>
      <c r="L200" s="5">
        <v>0</v>
      </c>
      <c r="M200" s="5">
        <v>0</v>
      </c>
      <c r="N200" s="5">
        <v>0</v>
      </c>
      <c r="O200" s="5">
        <v>0</v>
      </c>
      <c r="P200" s="5">
        <v>0</v>
      </c>
    </row>
    <row r="201" spans="1:16" ht="28.2" customHeight="1" thickBot="1" x14ac:dyDescent="0.35">
      <c r="B201" s="16"/>
      <c r="C201" s="18" t="s">
        <v>20</v>
      </c>
      <c r="D201" s="48" t="s">
        <v>232</v>
      </c>
      <c r="E201" s="39" t="s">
        <v>17</v>
      </c>
      <c r="F201" s="39" t="s">
        <v>17</v>
      </c>
      <c r="G201" s="39" t="s">
        <v>17</v>
      </c>
      <c r="H201" s="39" t="s">
        <v>67</v>
      </c>
      <c r="I201" s="5">
        <v>0</v>
      </c>
      <c r="J201" s="5">
        <v>0</v>
      </c>
      <c r="K201" s="5">
        <v>0</v>
      </c>
      <c r="L201" s="5">
        <v>0</v>
      </c>
      <c r="M201" s="5">
        <v>0</v>
      </c>
      <c r="N201" s="5">
        <v>0</v>
      </c>
      <c r="O201" s="5">
        <v>0</v>
      </c>
      <c r="P201" s="5">
        <v>0</v>
      </c>
    </row>
    <row r="202" spans="1:16" ht="28.2" customHeight="1" thickBot="1" x14ac:dyDescent="0.35">
      <c r="B202" s="21" t="s">
        <v>22</v>
      </c>
      <c r="C202" s="20"/>
      <c r="D202" s="106" t="s">
        <v>233</v>
      </c>
      <c r="E202" s="107"/>
      <c r="F202" s="107"/>
      <c r="G202" s="107"/>
      <c r="H202" s="107"/>
      <c r="I202" s="10">
        <f>SUM(I203:I204)</f>
        <v>0</v>
      </c>
      <c r="J202" s="12">
        <f t="shared" ref="J202:P202" si="49">SUM(J203:J204)</f>
        <v>0</v>
      </c>
      <c r="K202" s="12">
        <f t="shared" si="49"/>
        <v>0</v>
      </c>
      <c r="L202" s="12">
        <f t="shared" si="49"/>
        <v>0</v>
      </c>
      <c r="M202" s="12">
        <f t="shared" si="49"/>
        <v>0</v>
      </c>
      <c r="N202" s="12">
        <f t="shared" si="49"/>
        <v>0</v>
      </c>
      <c r="O202" s="12">
        <f t="shared" si="49"/>
        <v>0</v>
      </c>
      <c r="P202" s="12">
        <f t="shared" si="49"/>
        <v>0</v>
      </c>
    </row>
    <row r="203" spans="1:16" ht="28.2" customHeight="1" thickBot="1" x14ac:dyDescent="0.35">
      <c r="B203" s="16"/>
      <c r="C203" s="18" t="s">
        <v>15</v>
      </c>
      <c r="D203" s="50" t="s">
        <v>234</v>
      </c>
      <c r="E203" s="40" t="s">
        <v>48</v>
      </c>
      <c r="F203" s="39" t="s">
        <v>17</v>
      </c>
      <c r="G203" s="39" t="s">
        <v>17</v>
      </c>
      <c r="H203" s="39" t="s">
        <v>17</v>
      </c>
      <c r="I203" s="5">
        <v>0</v>
      </c>
      <c r="J203" s="5">
        <v>0</v>
      </c>
      <c r="K203" s="5">
        <v>0</v>
      </c>
      <c r="L203" s="5">
        <v>0</v>
      </c>
      <c r="M203" s="5">
        <v>0</v>
      </c>
      <c r="N203" s="5">
        <v>0</v>
      </c>
      <c r="O203" s="5">
        <v>0</v>
      </c>
      <c r="P203" s="5">
        <v>0</v>
      </c>
    </row>
    <row r="204" spans="1:16" ht="28.2" customHeight="1" thickBot="1" x14ac:dyDescent="0.35">
      <c r="B204" s="16"/>
      <c r="C204" s="19" t="s">
        <v>18</v>
      </c>
      <c r="D204" s="48" t="s">
        <v>235</v>
      </c>
      <c r="E204" s="40">
        <v>9.1199999999999992</v>
      </c>
      <c r="F204" s="37" t="s">
        <v>52</v>
      </c>
      <c r="G204" s="37" t="s">
        <v>52</v>
      </c>
      <c r="H204" s="37" t="s">
        <v>52</v>
      </c>
      <c r="I204" s="5">
        <v>0</v>
      </c>
      <c r="J204" s="5">
        <v>0</v>
      </c>
      <c r="K204" s="5">
        <v>0</v>
      </c>
      <c r="L204" s="5">
        <v>0</v>
      </c>
      <c r="M204" s="5">
        <v>0</v>
      </c>
      <c r="N204" s="5">
        <v>0</v>
      </c>
      <c r="O204" s="5">
        <v>0</v>
      </c>
      <c r="P204" s="5">
        <v>0</v>
      </c>
    </row>
    <row r="205" spans="1:16" ht="28.2" customHeight="1" thickBot="1" x14ac:dyDescent="0.35">
      <c r="B205" s="21" t="s">
        <v>38</v>
      </c>
      <c r="C205" s="20"/>
      <c r="D205" s="106" t="s">
        <v>236</v>
      </c>
      <c r="E205" s="107"/>
      <c r="F205" s="107"/>
      <c r="G205" s="107"/>
      <c r="H205" s="108"/>
      <c r="I205" s="10">
        <f>I206</f>
        <v>0</v>
      </c>
      <c r="J205" s="12">
        <f t="shared" ref="J205:P205" si="50">J206</f>
        <v>0</v>
      </c>
      <c r="K205" s="12">
        <f t="shared" si="50"/>
        <v>0</v>
      </c>
      <c r="L205" s="12">
        <f t="shared" si="50"/>
        <v>0</v>
      </c>
      <c r="M205" s="12">
        <f t="shared" si="50"/>
        <v>0</v>
      </c>
      <c r="N205" s="12">
        <f t="shared" si="50"/>
        <v>0</v>
      </c>
      <c r="O205" s="12">
        <f t="shared" si="50"/>
        <v>0</v>
      </c>
      <c r="P205" s="12">
        <f t="shared" si="50"/>
        <v>0</v>
      </c>
    </row>
    <row r="206" spans="1:16" ht="15" thickBot="1" x14ac:dyDescent="0.35">
      <c r="B206" s="16"/>
      <c r="C206" s="18" t="s">
        <v>15</v>
      </c>
      <c r="D206" s="50" t="s">
        <v>237</v>
      </c>
      <c r="E206" s="40" t="s">
        <v>111</v>
      </c>
      <c r="F206" s="41" t="s">
        <v>17</v>
      </c>
      <c r="G206" s="41" t="s">
        <v>17</v>
      </c>
      <c r="H206" s="41" t="s">
        <v>17</v>
      </c>
      <c r="I206" s="5">
        <v>0</v>
      </c>
      <c r="J206" s="5">
        <v>0</v>
      </c>
      <c r="K206" s="5">
        <v>0</v>
      </c>
      <c r="L206" s="5">
        <v>0</v>
      </c>
      <c r="M206" s="5">
        <v>0</v>
      </c>
      <c r="N206" s="5">
        <v>0</v>
      </c>
      <c r="O206" s="5">
        <v>0</v>
      </c>
      <c r="P206" s="5">
        <v>0</v>
      </c>
    </row>
    <row r="207" spans="1:16" ht="28.2" customHeight="1" thickBot="1" x14ac:dyDescent="0.35">
      <c r="B207" s="21" t="s">
        <v>44</v>
      </c>
      <c r="C207" s="20"/>
      <c r="D207" s="106" t="s">
        <v>238</v>
      </c>
      <c r="E207" s="107"/>
      <c r="F207" s="107"/>
      <c r="G207" s="107"/>
      <c r="H207" s="107"/>
      <c r="I207" s="10">
        <f>SUM(I208:I208)</f>
        <v>0</v>
      </c>
      <c r="J207" s="12">
        <f t="shared" ref="J207:P207" si="51">SUM(J208:J208)</f>
        <v>0</v>
      </c>
      <c r="K207" s="12">
        <f t="shared" si="51"/>
        <v>0</v>
      </c>
      <c r="L207" s="12">
        <f t="shared" si="51"/>
        <v>0</v>
      </c>
      <c r="M207" s="12">
        <f t="shared" si="51"/>
        <v>0</v>
      </c>
      <c r="N207" s="12">
        <f t="shared" si="51"/>
        <v>0</v>
      </c>
      <c r="O207" s="12">
        <f t="shared" si="51"/>
        <v>0</v>
      </c>
      <c r="P207" s="12">
        <f t="shared" si="51"/>
        <v>0</v>
      </c>
    </row>
    <row r="208" spans="1:16" ht="28.2" customHeight="1" thickBot="1" x14ac:dyDescent="0.35">
      <c r="B208" s="16"/>
      <c r="C208" s="19" t="s">
        <v>15</v>
      </c>
      <c r="D208" s="48" t="s">
        <v>239</v>
      </c>
      <c r="E208" s="37" t="s">
        <v>52</v>
      </c>
      <c r="F208" s="37" t="s">
        <v>52</v>
      </c>
      <c r="G208" s="37" t="s">
        <v>52</v>
      </c>
      <c r="H208" s="37" t="s">
        <v>52</v>
      </c>
      <c r="I208" s="5">
        <v>0</v>
      </c>
      <c r="J208" s="5">
        <v>0</v>
      </c>
      <c r="K208" s="5">
        <v>0</v>
      </c>
      <c r="L208" s="5">
        <v>0</v>
      </c>
      <c r="M208" s="5">
        <v>0</v>
      </c>
      <c r="N208" s="5">
        <v>0</v>
      </c>
      <c r="O208" s="5">
        <v>0</v>
      </c>
      <c r="P208" s="5">
        <v>0</v>
      </c>
    </row>
    <row r="209" spans="1:16" ht="28.2" customHeight="1" thickBot="1" x14ac:dyDescent="0.35">
      <c r="A209" s="1" t="s">
        <v>574</v>
      </c>
      <c r="B209" s="3"/>
      <c r="C209" s="28"/>
      <c r="D209" s="109" t="s">
        <v>240</v>
      </c>
      <c r="E209" s="110"/>
      <c r="F209" s="110"/>
      <c r="G209" s="110"/>
      <c r="H209" s="111"/>
      <c r="I209" s="44">
        <f t="shared" ref="I209:P209" si="52">I210+I217+I221+I224</f>
        <v>0</v>
      </c>
      <c r="J209" s="9">
        <f t="shared" si="52"/>
        <v>0</v>
      </c>
      <c r="K209" s="9">
        <f t="shared" si="52"/>
        <v>0</v>
      </c>
      <c r="L209" s="9">
        <f t="shared" si="52"/>
        <v>0</v>
      </c>
      <c r="M209" s="9">
        <f t="shared" si="52"/>
        <v>0</v>
      </c>
      <c r="N209" s="9">
        <f t="shared" si="52"/>
        <v>0</v>
      </c>
      <c r="O209" s="9">
        <f t="shared" si="52"/>
        <v>0</v>
      </c>
      <c r="P209" s="9">
        <f t="shared" si="52"/>
        <v>0</v>
      </c>
    </row>
    <row r="210" spans="1:16" ht="28.2" customHeight="1" thickBot="1" x14ac:dyDescent="0.35">
      <c r="B210" s="21" t="s">
        <v>13</v>
      </c>
      <c r="C210" s="20"/>
      <c r="D210" s="106" t="s">
        <v>241</v>
      </c>
      <c r="E210" s="107"/>
      <c r="F210" s="107"/>
      <c r="G210" s="107"/>
      <c r="H210" s="108"/>
      <c r="I210" s="10">
        <f>SUM(I211:I215)</f>
        <v>0</v>
      </c>
      <c r="J210" s="12">
        <f t="shared" ref="J210:P210" si="53">SUM(J211:J215)</f>
        <v>0</v>
      </c>
      <c r="K210" s="12">
        <f t="shared" si="53"/>
        <v>0</v>
      </c>
      <c r="L210" s="12">
        <f t="shared" si="53"/>
        <v>0</v>
      </c>
      <c r="M210" s="12">
        <f t="shared" si="53"/>
        <v>0</v>
      </c>
      <c r="N210" s="12">
        <f t="shared" si="53"/>
        <v>0</v>
      </c>
      <c r="O210" s="12">
        <f t="shared" si="53"/>
        <v>0</v>
      </c>
      <c r="P210" s="12">
        <f t="shared" si="53"/>
        <v>0</v>
      </c>
    </row>
    <row r="211" spans="1:16" ht="39.6" customHeight="1" thickBot="1" x14ac:dyDescent="0.35">
      <c r="B211" s="16"/>
      <c r="C211" s="18" t="s">
        <v>15</v>
      </c>
      <c r="D211" s="50" t="s">
        <v>242</v>
      </c>
      <c r="E211" s="39" t="s">
        <v>17</v>
      </c>
      <c r="F211" s="39">
        <v>5</v>
      </c>
      <c r="G211" s="39" t="s">
        <v>17</v>
      </c>
      <c r="H211" s="39" t="s">
        <v>17</v>
      </c>
      <c r="I211" s="5">
        <v>0</v>
      </c>
      <c r="J211" s="5">
        <v>0</v>
      </c>
      <c r="K211" s="5">
        <v>0</v>
      </c>
      <c r="L211" s="5">
        <v>0</v>
      </c>
      <c r="M211" s="5">
        <v>0</v>
      </c>
      <c r="N211" s="5">
        <v>0</v>
      </c>
      <c r="O211" s="5">
        <v>0</v>
      </c>
      <c r="P211" s="5">
        <v>0</v>
      </c>
    </row>
    <row r="212" spans="1:16" ht="28.2" customHeight="1" thickBot="1" x14ac:dyDescent="0.35">
      <c r="B212" s="16"/>
      <c r="C212" s="18" t="s">
        <v>18</v>
      </c>
      <c r="D212" s="50" t="s">
        <v>243</v>
      </c>
      <c r="E212" s="38">
        <v>5</v>
      </c>
      <c r="F212" s="39">
        <v>5</v>
      </c>
      <c r="G212" s="39">
        <v>5</v>
      </c>
      <c r="H212" s="39">
        <v>5</v>
      </c>
      <c r="I212" s="5">
        <v>0</v>
      </c>
      <c r="J212" s="5">
        <v>0</v>
      </c>
      <c r="K212" s="5">
        <v>0</v>
      </c>
      <c r="L212" s="5">
        <v>0</v>
      </c>
      <c r="M212" s="5">
        <v>0</v>
      </c>
      <c r="N212" s="5">
        <v>0</v>
      </c>
      <c r="O212" s="5">
        <v>0</v>
      </c>
      <c r="P212" s="5">
        <v>0</v>
      </c>
    </row>
    <row r="213" spans="1:16" ht="28.2" customHeight="1" thickBot="1" x14ac:dyDescent="0.35">
      <c r="B213" s="16"/>
      <c r="C213" s="18" t="s">
        <v>20</v>
      </c>
      <c r="D213" s="48" t="s">
        <v>244</v>
      </c>
      <c r="E213" s="37" t="s">
        <v>52</v>
      </c>
      <c r="F213" s="37" t="s">
        <v>52</v>
      </c>
      <c r="G213" s="37" t="s">
        <v>52</v>
      </c>
      <c r="H213" s="37" t="s">
        <v>52</v>
      </c>
      <c r="I213" s="5">
        <v>0</v>
      </c>
      <c r="J213" s="5">
        <v>0</v>
      </c>
      <c r="K213" s="5">
        <v>0</v>
      </c>
      <c r="L213" s="5">
        <v>0</v>
      </c>
      <c r="M213" s="5">
        <v>0</v>
      </c>
      <c r="N213" s="5">
        <v>0</v>
      </c>
      <c r="O213" s="5">
        <v>0</v>
      </c>
      <c r="P213" s="5">
        <v>0</v>
      </c>
    </row>
    <row r="214" spans="1:16" ht="28.2" customHeight="1" thickBot="1" x14ac:dyDescent="0.35">
      <c r="B214" s="16"/>
      <c r="C214" s="78" t="s">
        <v>27</v>
      </c>
      <c r="D214" s="48" t="s">
        <v>501</v>
      </c>
      <c r="E214" s="39" t="s">
        <v>17</v>
      </c>
      <c r="F214" s="37">
        <v>3</v>
      </c>
      <c r="G214" s="37" t="s">
        <v>52</v>
      </c>
      <c r="H214" s="37" t="s">
        <v>52</v>
      </c>
      <c r="I214" s="5">
        <v>0</v>
      </c>
      <c r="J214" s="5">
        <v>0</v>
      </c>
      <c r="K214" s="5">
        <v>0</v>
      </c>
      <c r="L214" s="5">
        <v>0</v>
      </c>
      <c r="M214" s="5">
        <v>0</v>
      </c>
      <c r="N214" s="5">
        <v>0</v>
      </c>
      <c r="O214" s="5">
        <v>0</v>
      </c>
      <c r="P214" s="5">
        <v>0</v>
      </c>
    </row>
    <row r="215" spans="1:16" ht="28.2" customHeight="1" thickBot="1" x14ac:dyDescent="0.35">
      <c r="B215" s="16"/>
      <c r="C215" s="78" t="s">
        <v>30</v>
      </c>
      <c r="D215" s="48" t="s">
        <v>504</v>
      </c>
      <c r="E215" s="79" t="s">
        <v>17</v>
      </c>
      <c r="F215" s="77" t="s">
        <v>502</v>
      </c>
      <c r="G215" s="80" t="s">
        <v>503</v>
      </c>
      <c r="H215" s="39" t="s">
        <v>17</v>
      </c>
      <c r="I215" s="5">
        <v>0</v>
      </c>
      <c r="J215" s="5">
        <v>0</v>
      </c>
      <c r="K215" s="5">
        <v>0</v>
      </c>
      <c r="L215" s="5">
        <v>0</v>
      </c>
      <c r="M215" s="5">
        <v>0</v>
      </c>
      <c r="N215" s="5">
        <v>0</v>
      </c>
      <c r="O215" s="5">
        <v>0</v>
      </c>
      <c r="P215" s="5">
        <v>0</v>
      </c>
    </row>
    <row r="216" spans="1:16" ht="28.2" customHeight="1" thickBot="1" x14ac:dyDescent="0.35">
      <c r="B216" s="16"/>
      <c r="C216" s="78" t="s">
        <v>32</v>
      </c>
      <c r="D216" s="48" t="s">
        <v>560</v>
      </c>
      <c r="E216" s="39"/>
      <c r="F216" s="77"/>
      <c r="G216" s="39">
        <v>2</v>
      </c>
      <c r="H216" s="37" t="s">
        <v>52</v>
      </c>
      <c r="I216" s="5">
        <v>0</v>
      </c>
      <c r="J216" s="5">
        <v>0</v>
      </c>
      <c r="K216" s="5">
        <v>0</v>
      </c>
      <c r="L216" s="5">
        <v>0</v>
      </c>
      <c r="M216" s="5">
        <v>0</v>
      </c>
      <c r="N216" s="5">
        <v>0</v>
      </c>
      <c r="O216" s="5">
        <v>0</v>
      </c>
      <c r="P216" s="5">
        <v>0</v>
      </c>
    </row>
    <row r="217" spans="1:16" ht="28.2" customHeight="1" thickBot="1" x14ac:dyDescent="0.35">
      <c r="B217" s="21" t="s">
        <v>22</v>
      </c>
      <c r="C217" s="20"/>
      <c r="D217" s="106" t="s">
        <v>245</v>
      </c>
      <c r="E217" s="107"/>
      <c r="F217" s="107"/>
      <c r="G217" s="107"/>
      <c r="H217" s="108"/>
      <c r="I217" s="10">
        <f t="shared" ref="I217:L217" si="54">SUM(I218:I220)</f>
        <v>0</v>
      </c>
      <c r="J217" s="12">
        <f t="shared" si="54"/>
        <v>0</v>
      </c>
      <c r="K217" s="12">
        <f t="shared" si="54"/>
        <v>0</v>
      </c>
      <c r="L217" s="12">
        <f t="shared" si="54"/>
        <v>0</v>
      </c>
      <c r="M217" s="12">
        <f t="shared" ref="M217:N217" si="55">SUM(M218:M220)</f>
        <v>0</v>
      </c>
      <c r="N217" s="12">
        <f t="shared" si="55"/>
        <v>0</v>
      </c>
      <c r="O217" s="12">
        <f t="shared" ref="O217:P217" si="56">SUM(O218:O220)</f>
        <v>0</v>
      </c>
      <c r="P217" s="12">
        <f t="shared" si="56"/>
        <v>0</v>
      </c>
    </row>
    <row r="218" spans="1:16" ht="28.2" customHeight="1" thickBot="1" x14ac:dyDescent="0.35">
      <c r="B218" s="16"/>
      <c r="C218" s="18" t="s">
        <v>15</v>
      </c>
      <c r="D218" s="50" t="s">
        <v>246</v>
      </c>
      <c r="E218" s="38">
        <v>1.9</v>
      </c>
      <c r="F218" s="38">
        <v>9</v>
      </c>
      <c r="G218" s="38">
        <v>9</v>
      </c>
      <c r="H218" s="38">
        <v>9</v>
      </c>
      <c r="I218" s="5">
        <v>0</v>
      </c>
      <c r="J218" s="5">
        <v>0</v>
      </c>
      <c r="K218" s="5">
        <v>0</v>
      </c>
      <c r="L218" s="5">
        <v>0</v>
      </c>
      <c r="M218" s="5">
        <v>0</v>
      </c>
      <c r="N218" s="5">
        <v>0</v>
      </c>
      <c r="O218" s="5">
        <v>0</v>
      </c>
      <c r="P218" s="5">
        <v>0</v>
      </c>
    </row>
    <row r="219" spans="1:16" ht="28.2" customHeight="1" thickBot="1" x14ac:dyDescent="0.35">
      <c r="B219" s="16"/>
      <c r="C219" s="19" t="s">
        <v>18</v>
      </c>
      <c r="D219" s="50" t="s">
        <v>247</v>
      </c>
      <c r="E219" s="38">
        <v>1</v>
      </c>
      <c r="F219" s="39">
        <v>9</v>
      </c>
      <c r="G219" s="39">
        <v>9</v>
      </c>
      <c r="H219" s="39">
        <v>9</v>
      </c>
      <c r="I219" s="5">
        <v>0</v>
      </c>
      <c r="J219" s="5">
        <v>0</v>
      </c>
      <c r="K219" s="5">
        <v>0</v>
      </c>
      <c r="L219" s="5">
        <v>0</v>
      </c>
      <c r="M219" s="5">
        <v>0</v>
      </c>
      <c r="N219" s="5">
        <v>0</v>
      </c>
      <c r="O219" s="5">
        <v>0</v>
      </c>
      <c r="P219" s="5">
        <v>0</v>
      </c>
    </row>
    <row r="220" spans="1:16" ht="28.2" customHeight="1" thickBot="1" x14ac:dyDescent="0.35">
      <c r="B220" s="16"/>
      <c r="C220" s="19" t="s">
        <v>20</v>
      </c>
      <c r="D220" s="50" t="s">
        <v>248</v>
      </c>
      <c r="E220" s="38">
        <v>1</v>
      </c>
      <c r="F220" s="39" t="s">
        <v>17</v>
      </c>
      <c r="G220" s="39" t="s">
        <v>17</v>
      </c>
      <c r="H220" s="39" t="s">
        <v>17</v>
      </c>
      <c r="I220" s="5">
        <v>0</v>
      </c>
      <c r="J220" s="5">
        <v>0</v>
      </c>
      <c r="K220" s="5">
        <v>0</v>
      </c>
      <c r="L220" s="5">
        <v>0</v>
      </c>
      <c r="M220" s="5">
        <v>0</v>
      </c>
      <c r="N220" s="5">
        <v>0</v>
      </c>
      <c r="O220" s="5">
        <v>0</v>
      </c>
      <c r="P220" s="5">
        <v>0</v>
      </c>
    </row>
    <row r="221" spans="1:16" ht="28.2" customHeight="1" thickBot="1" x14ac:dyDescent="0.35">
      <c r="B221" s="21" t="s">
        <v>38</v>
      </c>
      <c r="C221" s="20"/>
      <c r="D221" s="106" t="s">
        <v>249</v>
      </c>
      <c r="E221" s="107"/>
      <c r="F221" s="107"/>
      <c r="G221" s="107"/>
      <c r="H221" s="108"/>
      <c r="I221" s="10">
        <f>SUM(I222:I223)</f>
        <v>0</v>
      </c>
      <c r="J221" s="12">
        <f t="shared" ref="J221:P221" si="57">SUM(J222:J223)</f>
        <v>0</v>
      </c>
      <c r="K221" s="12">
        <f t="shared" si="57"/>
        <v>0</v>
      </c>
      <c r="L221" s="12">
        <f t="shared" si="57"/>
        <v>0</v>
      </c>
      <c r="M221" s="12">
        <f t="shared" si="57"/>
        <v>0</v>
      </c>
      <c r="N221" s="12">
        <f t="shared" si="57"/>
        <v>0</v>
      </c>
      <c r="O221" s="12">
        <f t="shared" si="57"/>
        <v>0</v>
      </c>
      <c r="P221" s="12">
        <f t="shared" si="57"/>
        <v>0</v>
      </c>
    </row>
    <row r="222" spans="1:16" ht="28.2" customHeight="1" thickBot="1" x14ac:dyDescent="0.35">
      <c r="B222" s="16"/>
      <c r="C222" s="18" t="s">
        <v>15</v>
      </c>
      <c r="D222" s="50" t="s">
        <v>250</v>
      </c>
      <c r="E222" s="38">
        <v>1</v>
      </c>
      <c r="F222" s="39" t="s">
        <v>17</v>
      </c>
      <c r="G222" s="39" t="s">
        <v>17</v>
      </c>
      <c r="H222" s="39" t="s">
        <v>17</v>
      </c>
      <c r="I222" s="5">
        <v>0</v>
      </c>
      <c r="J222" s="5">
        <v>0</v>
      </c>
      <c r="K222" s="5">
        <v>0</v>
      </c>
      <c r="L222" s="11">
        <v>0</v>
      </c>
      <c r="M222" s="5">
        <v>0</v>
      </c>
      <c r="N222" s="5">
        <v>0</v>
      </c>
      <c r="O222" s="5">
        <v>0</v>
      </c>
      <c r="P222" s="5">
        <v>0</v>
      </c>
    </row>
    <row r="223" spans="1:16" ht="76.2" customHeight="1" thickBot="1" x14ac:dyDescent="0.35">
      <c r="B223" s="16"/>
      <c r="C223" s="19" t="s">
        <v>18</v>
      </c>
      <c r="D223" s="48" t="s">
        <v>251</v>
      </c>
      <c r="E223" s="37" t="s">
        <v>52</v>
      </c>
      <c r="F223" s="37" t="s">
        <v>52</v>
      </c>
      <c r="G223" s="37" t="s">
        <v>52</v>
      </c>
      <c r="H223" s="37" t="s">
        <v>52</v>
      </c>
      <c r="I223" s="5">
        <v>0</v>
      </c>
      <c r="J223" s="5">
        <v>0</v>
      </c>
      <c r="K223" s="5">
        <v>0</v>
      </c>
      <c r="L223" s="11">
        <v>0</v>
      </c>
      <c r="M223" s="5">
        <v>0</v>
      </c>
      <c r="N223" s="5">
        <v>0</v>
      </c>
      <c r="O223" s="5">
        <v>0</v>
      </c>
      <c r="P223" s="5">
        <v>0</v>
      </c>
    </row>
    <row r="224" spans="1:16" ht="28.2" customHeight="1" thickBot="1" x14ac:dyDescent="0.35">
      <c r="B224" s="21" t="s">
        <v>44</v>
      </c>
      <c r="C224" s="20"/>
      <c r="D224" s="106" t="s">
        <v>252</v>
      </c>
      <c r="E224" s="107"/>
      <c r="F224" s="107"/>
      <c r="G224" s="107"/>
      <c r="H224" s="108"/>
      <c r="I224" s="10">
        <f>I225</f>
        <v>0</v>
      </c>
      <c r="J224" s="12">
        <f t="shared" ref="J224:P224" si="58">J225</f>
        <v>0</v>
      </c>
      <c r="K224" s="12">
        <f t="shared" si="58"/>
        <v>0</v>
      </c>
      <c r="L224" s="12">
        <f t="shared" si="58"/>
        <v>0</v>
      </c>
      <c r="M224" s="12">
        <f t="shared" si="58"/>
        <v>0</v>
      </c>
      <c r="N224" s="12">
        <f t="shared" si="58"/>
        <v>0</v>
      </c>
      <c r="O224" s="12">
        <f t="shared" si="58"/>
        <v>0</v>
      </c>
      <c r="P224" s="12">
        <f t="shared" si="58"/>
        <v>0</v>
      </c>
    </row>
    <row r="225" spans="1:16" ht="28.2" customHeight="1" thickBot="1" x14ac:dyDescent="0.35">
      <c r="B225" s="16"/>
      <c r="C225" s="19" t="s">
        <v>15</v>
      </c>
      <c r="D225" s="61" t="s">
        <v>253</v>
      </c>
      <c r="E225" s="38">
        <v>11</v>
      </c>
      <c r="F225" s="39" t="s">
        <v>17</v>
      </c>
      <c r="G225" s="39" t="s">
        <v>17</v>
      </c>
      <c r="H225" s="39" t="s">
        <v>17</v>
      </c>
      <c r="I225" s="5">
        <v>0</v>
      </c>
      <c r="J225" s="5">
        <v>0</v>
      </c>
      <c r="K225" s="5">
        <v>0</v>
      </c>
      <c r="L225" s="11">
        <v>0</v>
      </c>
      <c r="M225" s="5">
        <v>0</v>
      </c>
      <c r="N225" s="5">
        <v>0</v>
      </c>
      <c r="O225" s="5">
        <v>0</v>
      </c>
      <c r="P225" s="5">
        <v>0</v>
      </c>
    </row>
    <row r="226" spans="1:16" ht="28.2" customHeight="1" thickBot="1" x14ac:dyDescent="0.35">
      <c r="A226" s="1" t="s">
        <v>575</v>
      </c>
      <c r="B226" s="3"/>
      <c r="C226" s="2"/>
      <c r="D226" s="109" t="s">
        <v>254</v>
      </c>
      <c r="E226" s="110"/>
      <c r="F226" s="110"/>
      <c r="G226" s="110"/>
      <c r="H226" s="111"/>
      <c r="I226" s="44">
        <f>I227+I230+I235+I241+I245+I250+I255+I261+I266+I271+I277+I282+I289+I258</f>
        <v>210315</v>
      </c>
      <c r="J226" s="9">
        <f t="shared" ref="J226:P226" si="59">J227+J230+J235+J241+J245+J250+J255+J261+J266+J271+J277+J282+J289+J258</f>
        <v>140000</v>
      </c>
      <c r="K226" s="9">
        <f t="shared" si="59"/>
        <v>204300</v>
      </c>
      <c r="L226" s="9">
        <f t="shared" si="59"/>
        <v>140000</v>
      </c>
      <c r="M226" s="9">
        <f t="shared" si="59"/>
        <v>204300</v>
      </c>
      <c r="N226" s="9">
        <f t="shared" si="59"/>
        <v>140000</v>
      </c>
      <c r="O226" s="9">
        <f t="shared" si="59"/>
        <v>146492.93</v>
      </c>
      <c r="P226" s="9">
        <f t="shared" si="59"/>
        <v>82492.929999999993</v>
      </c>
    </row>
    <row r="227" spans="1:16" ht="45" customHeight="1" thickBot="1" x14ac:dyDescent="0.35">
      <c r="B227" s="21" t="s">
        <v>13</v>
      </c>
      <c r="C227" s="20"/>
      <c r="D227" s="106" t="s">
        <v>255</v>
      </c>
      <c r="E227" s="107"/>
      <c r="F227" s="107"/>
      <c r="G227" s="107"/>
      <c r="H227" s="108"/>
      <c r="I227" s="10">
        <f t="shared" ref="I227:L227" si="60">SUM(I228:I229)</f>
        <v>0</v>
      </c>
      <c r="J227" s="12">
        <f t="shared" si="60"/>
        <v>0</v>
      </c>
      <c r="K227" s="12">
        <f t="shared" si="60"/>
        <v>0</v>
      </c>
      <c r="L227" s="12">
        <f t="shared" si="60"/>
        <v>0</v>
      </c>
      <c r="M227" s="12">
        <f t="shared" ref="M227:N227" si="61">SUM(M228:M229)</f>
        <v>0</v>
      </c>
      <c r="N227" s="12">
        <f t="shared" si="61"/>
        <v>0</v>
      </c>
      <c r="O227" s="12">
        <f t="shared" ref="O227:P227" si="62">SUM(O228:O229)</f>
        <v>0</v>
      </c>
      <c r="P227" s="12">
        <f t="shared" si="62"/>
        <v>0</v>
      </c>
    </row>
    <row r="228" spans="1:16" ht="28.2" customHeight="1" thickBot="1" x14ac:dyDescent="0.35">
      <c r="B228" s="16"/>
      <c r="C228" s="18" t="s">
        <v>15</v>
      </c>
      <c r="D228" s="50" t="s">
        <v>256</v>
      </c>
      <c r="E228" s="37" t="s">
        <v>52</v>
      </c>
      <c r="F228" s="37" t="s">
        <v>52</v>
      </c>
      <c r="G228" s="37" t="s">
        <v>52</v>
      </c>
      <c r="H228" s="37" t="s">
        <v>52</v>
      </c>
      <c r="I228" s="5">
        <v>0</v>
      </c>
      <c r="J228" s="5">
        <v>0</v>
      </c>
      <c r="K228" s="5">
        <v>0</v>
      </c>
      <c r="L228" s="5">
        <v>0</v>
      </c>
      <c r="M228" s="5">
        <v>0</v>
      </c>
      <c r="N228" s="5">
        <v>0</v>
      </c>
      <c r="O228" s="5">
        <v>0</v>
      </c>
      <c r="P228" s="5">
        <v>0</v>
      </c>
    </row>
    <row r="229" spans="1:16" ht="28.2" customHeight="1" thickBot="1" x14ac:dyDescent="0.35">
      <c r="B229" s="16"/>
      <c r="C229" s="19" t="s">
        <v>18</v>
      </c>
      <c r="D229" s="51" t="s">
        <v>257</v>
      </c>
      <c r="E229" s="37" t="s">
        <v>52</v>
      </c>
      <c r="F229" s="37" t="s">
        <v>52</v>
      </c>
      <c r="G229" s="37" t="s">
        <v>52</v>
      </c>
      <c r="H229" s="37" t="s">
        <v>52</v>
      </c>
      <c r="I229" s="5">
        <v>0</v>
      </c>
      <c r="J229" s="5">
        <v>0</v>
      </c>
      <c r="K229" s="5">
        <v>0</v>
      </c>
      <c r="L229" s="5">
        <v>0</v>
      </c>
      <c r="M229" s="5">
        <v>0</v>
      </c>
      <c r="N229" s="5">
        <v>0</v>
      </c>
      <c r="O229" s="5">
        <v>0</v>
      </c>
      <c r="P229" s="5">
        <v>0</v>
      </c>
    </row>
    <row r="230" spans="1:16" ht="44.4" customHeight="1" thickBot="1" x14ac:dyDescent="0.35">
      <c r="B230" s="21" t="s">
        <v>22</v>
      </c>
      <c r="C230" s="20"/>
      <c r="D230" s="106" t="s">
        <v>258</v>
      </c>
      <c r="E230" s="107"/>
      <c r="F230" s="107"/>
      <c r="G230" s="107"/>
      <c r="H230" s="108"/>
      <c r="I230" s="10">
        <f t="shared" ref="I230:L230" si="63">SUM(I231:I234)</f>
        <v>0</v>
      </c>
      <c r="J230" s="12">
        <f t="shared" si="63"/>
        <v>0</v>
      </c>
      <c r="K230" s="12">
        <f t="shared" si="63"/>
        <v>0</v>
      </c>
      <c r="L230" s="12">
        <f t="shared" si="63"/>
        <v>0</v>
      </c>
      <c r="M230" s="12">
        <f t="shared" ref="M230:N230" si="64">SUM(M231:M234)</f>
        <v>0</v>
      </c>
      <c r="N230" s="12">
        <f t="shared" si="64"/>
        <v>0</v>
      </c>
      <c r="O230" s="12">
        <f t="shared" ref="O230:P230" si="65">SUM(O231:O234)</f>
        <v>0</v>
      </c>
      <c r="P230" s="12">
        <f t="shared" si="65"/>
        <v>0</v>
      </c>
    </row>
    <row r="231" spans="1:16" ht="28.2" customHeight="1" thickBot="1" x14ac:dyDescent="0.35">
      <c r="B231" s="16"/>
      <c r="C231" s="18" t="s">
        <v>15</v>
      </c>
      <c r="D231" s="50" t="s">
        <v>259</v>
      </c>
      <c r="E231" s="37" t="s">
        <v>52</v>
      </c>
      <c r="F231" s="37" t="s">
        <v>52</v>
      </c>
      <c r="G231" s="37" t="s">
        <v>52</v>
      </c>
      <c r="H231" s="37" t="s">
        <v>52</v>
      </c>
      <c r="I231" s="5">
        <v>0</v>
      </c>
      <c r="J231" s="5">
        <v>0</v>
      </c>
      <c r="K231" s="5">
        <v>0</v>
      </c>
      <c r="L231" s="5">
        <v>0</v>
      </c>
      <c r="M231" s="5">
        <v>0</v>
      </c>
      <c r="N231" s="5">
        <v>0</v>
      </c>
      <c r="O231" s="5">
        <v>0</v>
      </c>
      <c r="P231" s="5">
        <v>0</v>
      </c>
    </row>
    <row r="232" spans="1:16" ht="28.2" customHeight="1" thickBot="1" x14ac:dyDescent="0.35">
      <c r="B232" s="16"/>
      <c r="C232" s="19" t="s">
        <v>18</v>
      </c>
      <c r="D232" s="48" t="s">
        <v>260</v>
      </c>
      <c r="E232" s="37" t="s">
        <v>52</v>
      </c>
      <c r="F232" s="37" t="s">
        <v>52</v>
      </c>
      <c r="G232" s="37" t="s">
        <v>52</v>
      </c>
      <c r="H232" s="37" t="s">
        <v>52</v>
      </c>
      <c r="I232" s="5">
        <v>0</v>
      </c>
      <c r="J232" s="5">
        <v>0</v>
      </c>
      <c r="K232" s="5">
        <v>0</v>
      </c>
      <c r="L232" s="5">
        <v>0</v>
      </c>
      <c r="M232" s="5">
        <v>0</v>
      </c>
      <c r="N232" s="5">
        <v>0</v>
      </c>
      <c r="O232" s="5">
        <v>0</v>
      </c>
      <c r="P232" s="5">
        <v>0</v>
      </c>
    </row>
    <row r="233" spans="1:16" ht="28.2" customHeight="1" thickBot="1" x14ac:dyDescent="0.35">
      <c r="B233" s="16"/>
      <c r="C233" s="19" t="s">
        <v>20</v>
      </c>
      <c r="D233" s="48" t="s">
        <v>261</v>
      </c>
      <c r="E233" s="37" t="s">
        <v>52</v>
      </c>
      <c r="F233" s="37" t="s">
        <v>52</v>
      </c>
      <c r="G233" s="37" t="s">
        <v>52</v>
      </c>
      <c r="H233" s="37" t="s">
        <v>52</v>
      </c>
      <c r="I233" s="5">
        <v>0</v>
      </c>
      <c r="J233" s="5">
        <v>0</v>
      </c>
      <c r="K233" s="5">
        <v>0</v>
      </c>
      <c r="L233" s="5">
        <v>0</v>
      </c>
      <c r="M233" s="5">
        <v>0</v>
      </c>
      <c r="N233" s="5">
        <v>0</v>
      </c>
      <c r="O233" s="5">
        <v>0</v>
      </c>
      <c r="P233" s="5">
        <v>0</v>
      </c>
    </row>
    <row r="234" spans="1:16" ht="28.2" customHeight="1" thickBot="1" x14ac:dyDescent="0.35">
      <c r="B234" s="16"/>
      <c r="C234" s="19" t="s">
        <v>27</v>
      </c>
      <c r="D234" s="48" t="s">
        <v>566</v>
      </c>
      <c r="E234" s="39" t="s">
        <v>17</v>
      </c>
      <c r="F234" s="39" t="s">
        <v>17</v>
      </c>
      <c r="G234" s="37">
        <v>6</v>
      </c>
      <c r="H234" s="37" t="s">
        <v>52</v>
      </c>
      <c r="I234" s="5">
        <v>0</v>
      </c>
      <c r="J234" s="5">
        <v>0</v>
      </c>
      <c r="K234" s="5">
        <v>0</v>
      </c>
      <c r="L234" s="5">
        <v>0</v>
      </c>
      <c r="M234" s="5">
        <v>0</v>
      </c>
      <c r="N234" s="5">
        <v>0</v>
      </c>
      <c r="O234" s="5">
        <v>0</v>
      </c>
      <c r="P234" s="5">
        <v>0</v>
      </c>
    </row>
    <row r="235" spans="1:16" ht="44.4" customHeight="1" thickBot="1" x14ac:dyDescent="0.35">
      <c r="B235" s="21" t="s">
        <v>38</v>
      </c>
      <c r="C235" s="20"/>
      <c r="D235" s="106" t="s">
        <v>262</v>
      </c>
      <c r="E235" s="107"/>
      <c r="F235" s="107"/>
      <c r="G235" s="107"/>
      <c r="H235" s="108"/>
      <c r="I235" s="10">
        <f t="shared" ref="I235:L235" si="66">SUM(I236:I240)</f>
        <v>0</v>
      </c>
      <c r="J235" s="12">
        <f t="shared" si="66"/>
        <v>0</v>
      </c>
      <c r="K235" s="12">
        <f t="shared" si="66"/>
        <v>0</v>
      </c>
      <c r="L235" s="12">
        <f t="shared" si="66"/>
        <v>0</v>
      </c>
      <c r="M235" s="12">
        <f t="shared" ref="M235:N235" si="67">SUM(M236:M240)</f>
        <v>0</v>
      </c>
      <c r="N235" s="12">
        <f t="shared" si="67"/>
        <v>0</v>
      </c>
      <c r="O235" s="12">
        <f t="shared" ref="O235:P235" si="68">SUM(O236:O240)</f>
        <v>0</v>
      </c>
      <c r="P235" s="12">
        <f t="shared" si="68"/>
        <v>0</v>
      </c>
    </row>
    <row r="236" spans="1:16" ht="28.2" customHeight="1" thickBot="1" x14ac:dyDescent="0.35">
      <c r="B236" s="16"/>
      <c r="C236" s="18" t="s">
        <v>15</v>
      </c>
      <c r="D236" s="50" t="s">
        <v>263</v>
      </c>
      <c r="E236" s="37" t="s">
        <v>52</v>
      </c>
      <c r="F236" s="37" t="s">
        <v>52</v>
      </c>
      <c r="G236" s="37" t="s">
        <v>52</v>
      </c>
      <c r="H236" s="37" t="s">
        <v>52</v>
      </c>
      <c r="I236" s="5">
        <v>0</v>
      </c>
      <c r="J236" s="5">
        <v>0</v>
      </c>
      <c r="K236" s="5">
        <v>0</v>
      </c>
      <c r="L236" s="5">
        <v>0</v>
      </c>
      <c r="M236" s="5">
        <v>0</v>
      </c>
      <c r="N236" s="5">
        <v>0</v>
      </c>
      <c r="O236" s="5">
        <v>0</v>
      </c>
      <c r="P236" s="5">
        <v>0</v>
      </c>
    </row>
    <row r="237" spans="1:16" ht="28.2" customHeight="1" thickBot="1" x14ac:dyDescent="0.35">
      <c r="B237" s="16"/>
      <c r="C237" s="19" t="s">
        <v>18</v>
      </c>
      <c r="D237" s="51" t="s">
        <v>264</v>
      </c>
      <c r="E237" s="37" t="s">
        <v>52</v>
      </c>
      <c r="F237" s="37" t="s">
        <v>52</v>
      </c>
      <c r="G237" s="37" t="s">
        <v>52</v>
      </c>
      <c r="H237" s="37" t="s">
        <v>52</v>
      </c>
      <c r="I237" s="5">
        <v>0</v>
      </c>
      <c r="J237" s="5">
        <v>0</v>
      </c>
      <c r="K237" s="5">
        <v>0</v>
      </c>
      <c r="L237" s="5">
        <v>0</v>
      </c>
      <c r="M237" s="5">
        <v>0</v>
      </c>
      <c r="N237" s="5">
        <v>0</v>
      </c>
      <c r="O237" s="5">
        <v>0</v>
      </c>
      <c r="P237" s="5">
        <v>0</v>
      </c>
    </row>
    <row r="238" spans="1:16" ht="28.2" customHeight="1" thickBot="1" x14ac:dyDescent="0.35">
      <c r="B238" s="16"/>
      <c r="C238" s="19" t="s">
        <v>20</v>
      </c>
      <c r="D238" s="48" t="s">
        <v>265</v>
      </c>
      <c r="E238" s="37" t="s">
        <v>52</v>
      </c>
      <c r="F238" s="37" t="s">
        <v>52</v>
      </c>
      <c r="G238" s="37" t="s">
        <v>52</v>
      </c>
      <c r="H238" s="37" t="s">
        <v>52</v>
      </c>
      <c r="I238" s="5">
        <v>0</v>
      </c>
      <c r="J238" s="5">
        <v>0</v>
      </c>
      <c r="K238" s="5">
        <v>0</v>
      </c>
      <c r="L238" s="5">
        <v>0</v>
      </c>
      <c r="M238" s="5">
        <v>0</v>
      </c>
      <c r="N238" s="5">
        <v>0</v>
      </c>
      <c r="O238" s="5">
        <v>0</v>
      </c>
      <c r="P238" s="5">
        <v>0</v>
      </c>
    </row>
    <row r="239" spans="1:16" ht="28.95" customHeight="1" thickBot="1" x14ac:dyDescent="0.35">
      <c r="B239" s="16"/>
      <c r="C239" s="19" t="s">
        <v>27</v>
      </c>
      <c r="D239" s="50" t="s">
        <v>266</v>
      </c>
      <c r="E239" s="37" t="s">
        <v>52</v>
      </c>
      <c r="F239" s="37" t="s">
        <v>52</v>
      </c>
      <c r="G239" s="37" t="s">
        <v>52</v>
      </c>
      <c r="H239" s="37" t="s">
        <v>52</v>
      </c>
      <c r="I239" s="5">
        <v>0</v>
      </c>
      <c r="J239" s="5">
        <v>0</v>
      </c>
      <c r="K239" s="5">
        <v>0</v>
      </c>
      <c r="L239" s="5">
        <v>0</v>
      </c>
      <c r="M239" s="5">
        <v>0</v>
      </c>
      <c r="N239" s="5">
        <v>0</v>
      </c>
      <c r="O239" s="5">
        <v>0</v>
      </c>
      <c r="P239" s="5">
        <v>0</v>
      </c>
    </row>
    <row r="240" spans="1:16" ht="28.95" customHeight="1" thickBot="1" x14ac:dyDescent="0.35">
      <c r="B240" s="16"/>
      <c r="C240" s="19" t="s">
        <v>30</v>
      </c>
      <c r="D240" s="50" t="s">
        <v>267</v>
      </c>
      <c r="E240" s="39" t="s">
        <v>268</v>
      </c>
      <c r="F240" s="37">
        <v>6</v>
      </c>
      <c r="G240" s="37">
        <v>6</v>
      </c>
      <c r="H240" s="60" t="s">
        <v>17</v>
      </c>
      <c r="I240" s="5">
        <v>0</v>
      </c>
      <c r="J240" s="5">
        <v>0</v>
      </c>
      <c r="K240" s="5">
        <v>0</v>
      </c>
      <c r="L240" s="5">
        <v>0</v>
      </c>
      <c r="M240" s="5">
        <v>0</v>
      </c>
      <c r="N240" s="5">
        <v>0</v>
      </c>
      <c r="O240" s="5">
        <v>0</v>
      </c>
      <c r="P240" s="5">
        <v>0</v>
      </c>
    </row>
    <row r="241" spans="2:16" ht="45.6" customHeight="1" thickBot="1" x14ac:dyDescent="0.35">
      <c r="B241" s="21" t="s">
        <v>44</v>
      </c>
      <c r="C241" s="20"/>
      <c r="D241" s="106" t="s">
        <v>269</v>
      </c>
      <c r="E241" s="107"/>
      <c r="F241" s="107"/>
      <c r="G241" s="107"/>
      <c r="H241" s="108"/>
      <c r="I241" s="10">
        <f t="shared" ref="I241:L241" si="69">SUM(I242:I244)</f>
        <v>0</v>
      </c>
      <c r="J241" s="12">
        <f t="shared" si="69"/>
        <v>0</v>
      </c>
      <c r="K241" s="12">
        <f t="shared" si="69"/>
        <v>0</v>
      </c>
      <c r="L241" s="12">
        <f t="shared" si="69"/>
        <v>0</v>
      </c>
      <c r="M241" s="12">
        <f t="shared" ref="M241:N241" si="70">SUM(M242:M244)</f>
        <v>0</v>
      </c>
      <c r="N241" s="12">
        <f t="shared" si="70"/>
        <v>0</v>
      </c>
      <c r="O241" s="12">
        <f t="shared" ref="O241:P241" si="71">SUM(O242:O244)</f>
        <v>0</v>
      </c>
      <c r="P241" s="12">
        <f t="shared" si="71"/>
        <v>0</v>
      </c>
    </row>
    <row r="242" spans="2:16" ht="28.2" customHeight="1" thickBot="1" x14ac:dyDescent="0.35">
      <c r="B242" s="16"/>
      <c r="C242" s="18" t="s">
        <v>15</v>
      </c>
      <c r="D242" s="50" t="s">
        <v>270</v>
      </c>
      <c r="E242" s="37" t="s">
        <v>52</v>
      </c>
      <c r="F242" s="37" t="s">
        <v>52</v>
      </c>
      <c r="G242" s="37" t="s">
        <v>52</v>
      </c>
      <c r="H242" s="37" t="s">
        <v>52</v>
      </c>
      <c r="I242" s="5">
        <v>0</v>
      </c>
      <c r="J242" s="5">
        <v>0</v>
      </c>
      <c r="K242" s="5">
        <v>0</v>
      </c>
      <c r="L242" s="5">
        <v>0</v>
      </c>
      <c r="M242" s="5">
        <v>0</v>
      </c>
      <c r="N242" s="5">
        <v>0</v>
      </c>
      <c r="O242" s="5">
        <v>0</v>
      </c>
      <c r="P242" s="5">
        <v>0</v>
      </c>
    </row>
    <row r="243" spans="2:16" ht="28.2" customHeight="1" thickBot="1" x14ac:dyDescent="0.35">
      <c r="B243" s="16"/>
      <c r="C243" s="19" t="s">
        <v>18</v>
      </c>
      <c r="D243" s="51" t="s">
        <v>271</v>
      </c>
      <c r="E243" s="37" t="s">
        <v>108</v>
      </c>
      <c r="F243" s="37" t="s">
        <v>272</v>
      </c>
      <c r="G243" s="37" t="s">
        <v>272</v>
      </c>
      <c r="H243" s="37" t="s">
        <v>272</v>
      </c>
      <c r="I243" s="5">
        <v>0</v>
      </c>
      <c r="J243" s="5">
        <v>0</v>
      </c>
      <c r="K243" s="5">
        <v>0</v>
      </c>
      <c r="L243" s="5">
        <v>0</v>
      </c>
      <c r="M243" s="5">
        <v>0</v>
      </c>
      <c r="N243" s="5">
        <v>0</v>
      </c>
      <c r="O243" s="5">
        <v>0</v>
      </c>
      <c r="P243" s="5">
        <v>0</v>
      </c>
    </row>
    <row r="244" spans="2:16" ht="28.2" customHeight="1" thickBot="1" x14ac:dyDescent="0.35">
      <c r="B244" s="16"/>
      <c r="C244" s="19" t="s">
        <v>20</v>
      </c>
      <c r="D244" s="48" t="s">
        <v>273</v>
      </c>
      <c r="E244" s="37">
        <v>9</v>
      </c>
      <c r="F244" s="37">
        <v>9</v>
      </c>
      <c r="G244" s="37">
        <v>9</v>
      </c>
      <c r="H244" s="37">
        <v>9</v>
      </c>
      <c r="I244" s="5">
        <v>0</v>
      </c>
      <c r="J244" s="5">
        <v>0</v>
      </c>
      <c r="K244" s="5">
        <v>0</v>
      </c>
      <c r="L244" s="5">
        <v>0</v>
      </c>
      <c r="M244" s="5">
        <v>0</v>
      </c>
      <c r="N244" s="5">
        <v>0</v>
      </c>
      <c r="O244" s="5">
        <v>0</v>
      </c>
      <c r="P244" s="5">
        <v>0</v>
      </c>
    </row>
    <row r="245" spans="2:16" ht="43.95" customHeight="1" thickBot="1" x14ac:dyDescent="0.35">
      <c r="B245" s="21" t="s">
        <v>49</v>
      </c>
      <c r="C245" s="20"/>
      <c r="D245" s="106" t="s">
        <v>274</v>
      </c>
      <c r="E245" s="107"/>
      <c r="F245" s="107"/>
      <c r="G245" s="107"/>
      <c r="H245" s="108"/>
      <c r="I245" s="10">
        <f t="shared" ref="I245:L245" si="72">SUM(I246:I249)</f>
        <v>0</v>
      </c>
      <c r="J245" s="12">
        <f t="shared" si="72"/>
        <v>0</v>
      </c>
      <c r="K245" s="12">
        <f t="shared" si="72"/>
        <v>0</v>
      </c>
      <c r="L245" s="12">
        <f t="shared" si="72"/>
        <v>0</v>
      </c>
      <c r="M245" s="12">
        <f t="shared" ref="M245:N245" si="73">SUM(M246:M249)</f>
        <v>0</v>
      </c>
      <c r="N245" s="12">
        <f t="shared" si="73"/>
        <v>0</v>
      </c>
      <c r="O245" s="12">
        <f t="shared" ref="O245:P245" si="74">SUM(O246:O249)</f>
        <v>0</v>
      </c>
      <c r="P245" s="12">
        <f t="shared" si="74"/>
        <v>0</v>
      </c>
    </row>
    <row r="246" spans="2:16" ht="28.2" customHeight="1" thickBot="1" x14ac:dyDescent="0.35">
      <c r="B246" s="16"/>
      <c r="C246" s="18" t="s">
        <v>15</v>
      </c>
      <c r="D246" s="50" t="s">
        <v>275</v>
      </c>
      <c r="E246" s="37" t="s">
        <v>52</v>
      </c>
      <c r="F246" s="37" t="s">
        <v>52</v>
      </c>
      <c r="G246" s="37" t="s">
        <v>52</v>
      </c>
      <c r="H246" s="37" t="s">
        <v>52</v>
      </c>
      <c r="I246" s="5">
        <v>0</v>
      </c>
      <c r="J246" s="5">
        <v>0</v>
      </c>
      <c r="K246" s="5">
        <v>0</v>
      </c>
      <c r="L246" s="5">
        <v>0</v>
      </c>
      <c r="M246" s="5">
        <v>0</v>
      </c>
      <c r="N246" s="5">
        <v>0</v>
      </c>
      <c r="O246" s="5">
        <v>0</v>
      </c>
      <c r="P246" s="5">
        <v>0</v>
      </c>
    </row>
    <row r="247" spans="2:16" ht="28.2" customHeight="1" thickBot="1" x14ac:dyDescent="0.35">
      <c r="B247" s="16"/>
      <c r="C247" s="19" t="s">
        <v>18</v>
      </c>
      <c r="D247" s="48" t="s">
        <v>276</v>
      </c>
      <c r="E247" s="60" t="s">
        <v>17</v>
      </c>
      <c r="F247" s="37" t="s">
        <v>52</v>
      </c>
      <c r="G247" s="37" t="s">
        <v>52</v>
      </c>
      <c r="H247" s="37" t="s">
        <v>52</v>
      </c>
      <c r="I247" s="5">
        <v>0</v>
      </c>
      <c r="J247" s="5">
        <v>0</v>
      </c>
      <c r="K247" s="5">
        <v>0</v>
      </c>
      <c r="L247" s="5">
        <v>0</v>
      </c>
      <c r="M247" s="5">
        <v>0</v>
      </c>
      <c r="N247" s="5">
        <v>0</v>
      </c>
      <c r="O247" s="5">
        <v>0</v>
      </c>
      <c r="P247" s="5">
        <v>0</v>
      </c>
    </row>
    <row r="248" spans="2:16" ht="28.2" customHeight="1" thickBot="1" x14ac:dyDescent="0.35">
      <c r="B248" s="16"/>
      <c r="C248" s="19" t="s">
        <v>20</v>
      </c>
      <c r="D248" s="48" t="s">
        <v>277</v>
      </c>
      <c r="E248" s="37" t="s">
        <v>52</v>
      </c>
      <c r="F248" s="37" t="s">
        <v>52</v>
      </c>
      <c r="G248" s="37" t="s">
        <v>52</v>
      </c>
      <c r="H248" s="37" t="s">
        <v>52</v>
      </c>
      <c r="I248" s="5">
        <v>0</v>
      </c>
      <c r="J248" s="5">
        <v>0</v>
      </c>
      <c r="K248" s="5">
        <v>0</v>
      </c>
      <c r="L248" s="5">
        <v>0</v>
      </c>
      <c r="M248" s="5">
        <v>0</v>
      </c>
      <c r="N248" s="5">
        <v>0</v>
      </c>
      <c r="O248" s="5">
        <v>0</v>
      </c>
      <c r="P248" s="5">
        <v>0</v>
      </c>
    </row>
    <row r="249" spans="2:16" ht="28.2" customHeight="1" thickBot="1" x14ac:dyDescent="0.35">
      <c r="B249" s="16"/>
      <c r="C249" s="19" t="s">
        <v>27</v>
      </c>
      <c r="D249" s="48" t="s">
        <v>278</v>
      </c>
      <c r="E249" s="37" t="s">
        <v>52</v>
      </c>
      <c r="F249" s="37" t="s">
        <v>52</v>
      </c>
      <c r="G249" s="37" t="s">
        <v>52</v>
      </c>
      <c r="H249" s="37" t="s">
        <v>52</v>
      </c>
      <c r="I249" s="5">
        <v>0</v>
      </c>
      <c r="J249" s="5">
        <v>0</v>
      </c>
      <c r="K249" s="5">
        <v>0</v>
      </c>
      <c r="L249" s="5">
        <v>0</v>
      </c>
      <c r="M249" s="5">
        <v>0</v>
      </c>
      <c r="N249" s="5">
        <v>0</v>
      </c>
      <c r="O249" s="5">
        <v>0</v>
      </c>
      <c r="P249" s="5">
        <v>0</v>
      </c>
    </row>
    <row r="250" spans="2:16" ht="44.4" customHeight="1" thickBot="1" x14ac:dyDescent="0.35">
      <c r="B250" s="21" t="s">
        <v>53</v>
      </c>
      <c r="C250" s="20"/>
      <c r="D250" s="106" t="s">
        <v>279</v>
      </c>
      <c r="E250" s="107"/>
      <c r="F250" s="107"/>
      <c r="G250" s="107"/>
      <c r="H250" s="108"/>
      <c r="I250" s="10">
        <f t="shared" ref="I250:L250" si="75">SUM(I251:I254)</f>
        <v>0</v>
      </c>
      <c r="J250" s="12">
        <f t="shared" si="75"/>
        <v>0</v>
      </c>
      <c r="K250" s="12">
        <f t="shared" si="75"/>
        <v>0</v>
      </c>
      <c r="L250" s="12">
        <f t="shared" si="75"/>
        <v>0</v>
      </c>
      <c r="M250" s="12">
        <f t="shared" ref="M250:N250" si="76">SUM(M251:M254)</f>
        <v>0</v>
      </c>
      <c r="N250" s="12">
        <f t="shared" si="76"/>
        <v>0</v>
      </c>
      <c r="O250" s="12">
        <f t="shared" ref="O250:P250" si="77">SUM(O251:O254)</f>
        <v>0</v>
      </c>
      <c r="P250" s="12">
        <f t="shared" si="77"/>
        <v>0</v>
      </c>
    </row>
    <row r="251" spans="2:16" ht="28.2" customHeight="1" thickBot="1" x14ac:dyDescent="0.35">
      <c r="B251" s="16"/>
      <c r="C251" s="18" t="s">
        <v>15</v>
      </c>
      <c r="D251" s="50" t="s">
        <v>280</v>
      </c>
      <c r="E251" s="37" t="s">
        <v>52</v>
      </c>
      <c r="F251" s="37" t="s">
        <v>52</v>
      </c>
      <c r="G251" s="37" t="s">
        <v>52</v>
      </c>
      <c r="H251" s="37" t="s">
        <v>52</v>
      </c>
      <c r="I251" s="5">
        <v>0</v>
      </c>
      <c r="J251" s="5">
        <v>0</v>
      </c>
      <c r="K251" s="5">
        <v>0</v>
      </c>
      <c r="L251" s="5">
        <v>0</v>
      </c>
      <c r="M251" s="5">
        <v>0</v>
      </c>
      <c r="N251" s="5">
        <v>0</v>
      </c>
      <c r="O251" s="5">
        <v>0</v>
      </c>
      <c r="P251" s="5">
        <v>0</v>
      </c>
    </row>
    <row r="252" spans="2:16" ht="28.2" customHeight="1" thickBot="1" x14ac:dyDescent="0.35">
      <c r="B252" s="16"/>
      <c r="C252" s="18" t="s">
        <v>18</v>
      </c>
      <c r="D252" s="48" t="s">
        <v>281</v>
      </c>
      <c r="E252" s="37">
        <v>2.4</v>
      </c>
      <c r="F252" s="37">
        <v>2.4</v>
      </c>
      <c r="G252" s="37">
        <v>2.4</v>
      </c>
      <c r="H252" s="37">
        <v>2.4</v>
      </c>
      <c r="I252" s="5">
        <v>0</v>
      </c>
      <c r="J252" s="5">
        <v>0</v>
      </c>
      <c r="K252" s="5">
        <v>0</v>
      </c>
      <c r="L252" s="5">
        <v>0</v>
      </c>
      <c r="M252" s="5">
        <v>0</v>
      </c>
      <c r="N252" s="5">
        <v>0</v>
      </c>
      <c r="O252" s="5">
        <v>0</v>
      </c>
      <c r="P252" s="5">
        <v>0</v>
      </c>
    </row>
    <row r="253" spans="2:16" ht="28.2" customHeight="1" thickBot="1" x14ac:dyDescent="0.35">
      <c r="B253" s="16"/>
      <c r="C253" s="18" t="s">
        <v>20</v>
      </c>
      <c r="D253" s="48" t="s">
        <v>282</v>
      </c>
      <c r="E253" s="60" t="s">
        <v>283</v>
      </c>
      <c r="F253" s="37">
        <v>10</v>
      </c>
      <c r="G253" s="37">
        <v>10</v>
      </c>
      <c r="H253" s="37">
        <v>10</v>
      </c>
      <c r="I253" s="5">
        <v>0</v>
      </c>
      <c r="J253" s="5">
        <v>0</v>
      </c>
      <c r="K253" s="5">
        <v>0</v>
      </c>
      <c r="L253" s="5">
        <v>0</v>
      </c>
      <c r="M253" s="5">
        <v>0</v>
      </c>
      <c r="N253" s="5">
        <v>0</v>
      </c>
      <c r="O253" s="5">
        <v>0</v>
      </c>
      <c r="P253" s="5">
        <v>0</v>
      </c>
    </row>
    <row r="254" spans="2:16" ht="29.4" thickBot="1" x14ac:dyDescent="0.35">
      <c r="B254" s="16"/>
      <c r="C254" s="18" t="s">
        <v>27</v>
      </c>
      <c r="D254" s="51" t="s">
        <v>284</v>
      </c>
      <c r="E254" s="37" t="s">
        <v>52</v>
      </c>
      <c r="F254" s="37" t="s">
        <v>52</v>
      </c>
      <c r="G254" s="37" t="s">
        <v>52</v>
      </c>
      <c r="H254" s="37" t="s">
        <v>52</v>
      </c>
      <c r="I254" s="5">
        <v>0</v>
      </c>
      <c r="J254" s="5">
        <v>0</v>
      </c>
      <c r="K254" s="5">
        <v>0</v>
      </c>
      <c r="L254" s="5">
        <v>0</v>
      </c>
      <c r="M254" s="5">
        <v>0</v>
      </c>
      <c r="N254" s="5">
        <v>0</v>
      </c>
      <c r="O254" s="5">
        <v>0</v>
      </c>
      <c r="P254" s="5">
        <v>0</v>
      </c>
    </row>
    <row r="255" spans="2:16" ht="44.4" customHeight="1" thickBot="1" x14ac:dyDescent="0.35">
      <c r="B255" s="21" t="s">
        <v>96</v>
      </c>
      <c r="C255" s="20"/>
      <c r="D255" s="106" t="s">
        <v>285</v>
      </c>
      <c r="E255" s="107"/>
      <c r="F255" s="107"/>
      <c r="G255" s="107"/>
      <c r="H255" s="108"/>
      <c r="I255" s="10">
        <f t="shared" ref="I255:L255" si="78">SUM(I256:I257)</f>
        <v>0</v>
      </c>
      <c r="J255" s="12">
        <f t="shared" si="78"/>
        <v>0</v>
      </c>
      <c r="K255" s="12">
        <f t="shared" si="78"/>
        <v>0</v>
      </c>
      <c r="L255" s="12">
        <f t="shared" si="78"/>
        <v>0</v>
      </c>
      <c r="M255" s="12">
        <f t="shared" ref="M255:N255" si="79">SUM(M256:M257)</f>
        <v>0</v>
      </c>
      <c r="N255" s="12">
        <f t="shared" si="79"/>
        <v>0</v>
      </c>
      <c r="O255" s="12">
        <f t="shared" ref="O255:P255" si="80">SUM(O256:O257)</f>
        <v>0</v>
      </c>
      <c r="P255" s="12">
        <f t="shared" si="80"/>
        <v>0</v>
      </c>
    </row>
    <row r="256" spans="2:16" ht="28.2" customHeight="1" thickBot="1" x14ac:dyDescent="0.35">
      <c r="B256" s="16"/>
      <c r="C256" s="18" t="s">
        <v>15</v>
      </c>
      <c r="D256" s="50" t="s">
        <v>286</v>
      </c>
      <c r="E256" s="37" t="s">
        <v>52</v>
      </c>
      <c r="F256" s="37" t="s">
        <v>52</v>
      </c>
      <c r="G256" s="37" t="s">
        <v>52</v>
      </c>
      <c r="H256" s="37" t="s">
        <v>52</v>
      </c>
      <c r="I256" s="5">
        <v>0</v>
      </c>
      <c r="J256" s="5">
        <v>0</v>
      </c>
      <c r="K256" s="5">
        <v>0</v>
      </c>
      <c r="L256" s="5">
        <v>0</v>
      </c>
      <c r="M256" s="5">
        <v>0</v>
      </c>
      <c r="N256" s="5">
        <v>0</v>
      </c>
      <c r="O256" s="5">
        <v>0</v>
      </c>
      <c r="P256" s="5">
        <v>0</v>
      </c>
    </row>
    <row r="257" spans="2:16" ht="28.2" customHeight="1" thickBot="1" x14ac:dyDescent="0.35">
      <c r="B257" s="16"/>
      <c r="C257" s="19" t="s">
        <v>18</v>
      </c>
      <c r="D257" s="51" t="s">
        <v>287</v>
      </c>
      <c r="E257" s="37" t="s">
        <v>52</v>
      </c>
      <c r="F257" s="37" t="s">
        <v>52</v>
      </c>
      <c r="G257" s="37" t="s">
        <v>52</v>
      </c>
      <c r="H257" s="37" t="s">
        <v>52</v>
      </c>
      <c r="I257" s="5">
        <v>0</v>
      </c>
      <c r="J257" s="5">
        <v>0</v>
      </c>
      <c r="K257" s="5">
        <v>0</v>
      </c>
      <c r="L257" s="5">
        <v>0</v>
      </c>
      <c r="M257" s="5">
        <v>0</v>
      </c>
      <c r="N257" s="5">
        <v>0</v>
      </c>
      <c r="O257" s="5">
        <v>0</v>
      </c>
      <c r="P257" s="5">
        <v>0</v>
      </c>
    </row>
    <row r="258" spans="2:16" ht="44.4" customHeight="1" thickBot="1" x14ac:dyDescent="0.35">
      <c r="B258" s="21" t="s">
        <v>288</v>
      </c>
      <c r="C258" s="20"/>
      <c r="D258" s="106" t="s">
        <v>289</v>
      </c>
      <c r="E258" s="107"/>
      <c r="F258" s="107"/>
      <c r="G258" s="107"/>
      <c r="H258" s="108"/>
      <c r="I258" s="10">
        <f t="shared" ref="I258:P258" si="81">SUM(I259:I260)</f>
        <v>0</v>
      </c>
      <c r="J258" s="12">
        <f t="shared" si="81"/>
        <v>0</v>
      </c>
      <c r="K258" s="12">
        <f t="shared" si="81"/>
        <v>0</v>
      </c>
      <c r="L258" s="12">
        <f t="shared" si="81"/>
        <v>0</v>
      </c>
      <c r="M258" s="12">
        <f t="shared" si="81"/>
        <v>0</v>
      </c>
      <c r="N258" s="12">
        <f t="shared" si="81"/>
        <v>0</v>
      </c>
      <c r="O258" s="12">
        <f t="shared" si="81"/>
        <v>0</v>
      </c>
      <c r="P258" s="12">
        <f t="shared" si="81"/>
        <v>0</v>
      </c>
    </row>
    <row r="259" spans="2:16" ht="28.2" customHeight="1" thickBot="1" x14ac:dyDescent="0.35">
      <c r="B259" s="16"/>
      <c r="C259" s="18" t="s">
        <v>15</v>
      </c>
      <c r="D259" s="50" t="s">
        <v>290</v>
      </c>
      <c r="E259" s="37" t="s">
        <v>52</v>
      </c>
      <c r="F259" s="37" t="s">
        <v>52</v>
      </c>
      <c r="G259" s="37" t="s">
        <v>52</v>
      </c>
      <c r="H259" s="37" t="s">
        <v>52</v>
      </c>
      <c r="I259" s="5">
        <v>0</v>
      </c>
      <c r="J259" s="5">
        <v>0</v>
      </c>
      <c r="K259" s="5">
        <v>0</v>
      </c>
      <c r="L259" s="5">
        <v>0</v>
      </c>
      <c r="M259" s="5">
        <v>0</v>
      </c>
      <c r="N259" s="5">
        <v>0</v>
      </c>
      <c r="O259" s="5">
        <v>0</v>
      </c>
      <c r="P259" s="5">
        <v>0</v>
      </c>
    </row>
    <row r="260" spans="2:16" ht="28.2" customHeight="1" thickBot="1" x14ac:dyDescent="0.35">
      <c r="B260" s="16"/>
      <c r="C260" s="19" t="s">
        <v>18</v>
      </c>
      <c r="D260" s="51" t="s">
        <v>291</v>
      </c>
      <c r="E260" s="37" t="s">
        <v>52</v>
      </c>
      <c r="F260" s="37" t="s">
        <v>52</v>
      </c>
      <c r="G260" s="37" t="s">
        <v>52</v>
      </c>
      <c r="H260" s="37" t="s">
        <v>52</v>
      </c>
      <c r="I260" s="5">
        <v>0</v>
      </c>
      <c r="J260" s="5">
        <v>0</v>
      </c>
      <c r="K260" s="5">
        <v>0</v>
      </c>
      <c r="L260" s="5">
        <v>0</v>
      </c>
      <c r="M260" s="5">
        <v>0</v>
      </c>
      <c r="N260" s="5">
        <v>0</v>
      </c>
      <c r="O260" s="5">
        <v>0</v>
      </c>
      <c r="P260" s="5">
        <v>0</v>
      </c>
    </row>
    <row r="261" spans="2:16" ht="45" customHeight="1" thickBot="1" x14ac:dyDescent="0.35">
      <c r="B261" s="21" t="s">
        <v>292</v>
      </c>
      <c r="C261" s="20"/>
      <c r="D261" s="106" t="s">
        <v>293</v>
      </c>
      <c r="E261" s="107"/>
      <c r="F261" s="107"/>
      <c r="G261" s="107"/>
      <c r="H261" s="108"/>
      <c r="I261" s="10">
        <f t="shared" ref="I261:L261" si="82">SUM(I262:I265)</f>
        <v>0</v>
      </c>
      <c r="J261" s="12">
        <f t="shared" si="82"/>
        <v>0</v>
      </c>
      <c r="K261" s="12">
        <f t="shared" si="82"/>
        <v>0</v>
      </c>
      <c r="L261" s="12">
        <f t="shared" si="82"/>
        <v>0</v>
      </c>
      <c r="M261" s="12">
        <f t="shared" ref="M261:N261" si="83">SUM(M262:M265)</f>
        <v>0</v>
      </c>
      <c r="N261" s="12">
        <f t="shared" si="83"/>
        <v>0</v>
      </c>
      <c r="O261" s="12">
        <f t="shared" ref="O261:P261" si="84">SUM(O262:O265)</f>
        <v>0</v>
      </c>
      <c r="P261" s="12">
        <f t="shared" si="84"/>
        <v>0</v>
      </c>
    </row>
    <row r="262" spans="2:16" ht="28.2" customHeight="1" thickBot="1" x14ac:dyDescent="0.35">
      <c r="B262" s="16"/>
      <c r="C262" s="18" t="s">
        <v>15</v>
      </c>
      <c r="D262" s="50" t="s">
        <v>294</v>
      </c>
      <c r="E262" s="37" t="s">
        <v>52</v>
      </c>
      <c r="F262" s="37" t="s">
        <v>52</v>
      </c>
      <c r="G262" s="37" t="s">
        <v>52</v>
      </c>
      <c r="H262" s="37" t="s">
        <v>52</v>
      </c>
      <c r="I262" s="5">
        <v>0</v>
      </c>
      <c r="J262" s="5">
        <v>0</v>
      </c>
      <c r="K262" s="5">
        <v>0</v>
      </c>
      <c r="L262" s="5">
        <v>0</v>
      </c>
      <c r="M262" s="5">
        <v>0</v>
      </c>
      <c r="N262" s="5">
        <v>0</v>
      </c>
      <c r="O262" s="5">
        <v>0</v>
      </c>
      <c r="P262" s="5">
        <v>0</v>
      </c>
    </row>
    <row r="263" spans="2:16" ht="28.2" customHeight="1" thickBot="1" x14ac:dyDescent="0.35">
      <c r="B263" s="16"/>
      <c r="C263" s="19" t="s">
        <v>18</v>
      </c>
      <c r="D263" s="48" t="s">
        <v>295</v>
      </c>
      <c r="E263" s="60" t="s">
        <v>17</v>
      </c>
      <c r="F263" s="60" t="s">
        <v>17</v>
      </c>
      <c r="G263" s="60">
        <v>10</v>
      </c>
      <c r="H263" s="37" t="s">
        <v>67</v>
      </c>
      <c r="I263" s="5">
        <v>0</v>
      </c>
      <c r="J263" s="5">
        <v>0</v>
      </c>
      <c r="K263" s="5">
        <v>0</v>
      </c>
      <c r="L263" s="5">
        <v>0</v>
      </c>
      <c r="M263" s="5">
        <v>0</v>
      </c>
      <c r="N263" s="5">
        <v>0</v>
      </c>
      <c r="O263" s="5">
        <v>0</v>
      </c>
      <c r="P263" s="5">
        <v>0</v>
      </c>
    </row>
    <row r="264" spans="2:16" ht="38.4" customHeight="1" thickBot="1" x14ac:dyDescent="0.35">
      <c r="B264" s="16"/>
      <c r="C264" s="19" t="s">
        <v>20</v>
      </c>
      <c r="D264" s="48" t="s">
        <v>296</v>
      </c>
      <c r="E264" s="37" t="s">
        <v>52</v>
      </c>
      <c r="F264" s="37" t="s">
        <v>52</v>
      </c>
      <c r="G264" s="37" t="s">
        <v>52</v>
      </c>
      <c r="H264" s="37" t="s">
        <v>52</v>
      </c>
      <c r="I264" s="5">
        <v>0</v>
      </c>
      <c r="J264" s="5">
        <v>0</v>
      </c>
      <c r="K264" s="5">
        <v>0</v>
      </c>
      <c r="L264" s="5">
        <v>0</v>
      </c>
      <c r="M264" s="5">
        <v>0</v>
      </c>
      <c r="N264" s="5">
        <v>0</v>
      </c>
      <c r="O264" s="5">
        <v>0</v>
      </c>
      <c r="P264" s="5">
        <v>0</v>
      </c>
    </row>
    <row r="265" spans="2:16" ht="28.2" customHeight="1" thickBot="1" x14ac:dyDescent="0.35">
      <c r="B265" s="16"/>
      <c r="C265" s="19" t="s">
        <v>27</v>
      </c>
      <c r="D265" s="50" t="s">
        <v>297</v>
      </c>
      <c r="E265" s="37" t="s">
        <v>52</v>
      </c>
      <c r="F265" s="37" t="s">
        <v>52</v>
      </c>
      <c r="G265" s="37" t="s">
        <v>52</v>
      </c>
      <c r="H265" s="37" t="s">
        <v>52</v>
      </c>
      <c r="I265" s="5">
        <v>0</v>
      </c>
      <c r="J265" s="5">
        <v>0</v>
      </c>
      <c r="K265" s="5">
        <v>0</v>
      </c>
      <c r="L265" s="5">
        <v>0</v>
      </c>
      <c r="M265" s="5">
        <v>0</v>
      </c>
      <c r="N265" s="5">
        <v>0</v>
      </c>
      <c r="O265" s="5">
        <v>0</v>
      </c>
      <c r="P265" s="5">
        <v>0</v>
      </c>
    </row>
    <row r="266" spans="2:16" ht="44.4" customHeight="1" thickBot="1" x14ac:dyDescent="0.35">
      <c r="B266" s="21" t="s">
        <v>298</v>
      </c>
      <c r="C266" s="20"/>
      <c r="D266" s="106" t="s">
        <v>299</v>
      </c>
      <c r="E266" s="107"/>
      <c r="F266" s="107"/>
      <c r="G266" s="107"/>
      <c r="H266" s="108"/>
      <c r="I266" s="10">
        <f t="shared" ref="I266:L266" si="85">SUM(I267:I270)</f>
        <v>0</v>
      </c>
      <c r="J266" s="12">
        <f t="shared" si="85"/>
        <v>0</v>
      </c>
      <c r="K266" s="12">
        <f t="shared" si="85"/>
        <v>0</v>
      </c>
      <c r="L266" s="12">
        <f t="shared" si="85"/>
        <v>0</v>
      </c>
      <c r="M266" s="12">
        <f t="shared" ref="M266:N266" si="86">SUM(M267:M270)</f>
        <v>0</v>
      </c>
      <c r="N266" s="12">
        <f t="shared" si="86"/>
        <v>0</v>
      </c>
      <c r="O266" s="12">
        <f t="shared" ref="O266:P266" si="87">SUM(O267:O270)</f>
        <v>0</v>
      </c>
      <c r="P266" s="12">
        <f t="shared" si="87"/>
        <v>0</v>
      </c>
    </row>
    <row r="267" spans="2:16" ht="28.2" customHeight="1" thickBot="1" x14ac:dyDescent="0.35">
      <c r="B267" s="16"/>
      <c r="C267" s="18" t="s">
        <v>15</v>
      </c>
      <c r="D267" s="50" t="s">
        <v>300</v>
      </c>
      <c r="E267" s="37" t="s">
        <v>52</v>
      </c>
      <c r="F267" s="37" t="s">
        <v>52</v>
      </c>
      <c r="G267" s="37" t="s">
        <v>52</v>
      </c>
      <c r="H267" s="37" t="s">
        <v>52</v>
      </c>
      <c r="I267" s="5">
        <v>0</v>
      </c>
      <c r="J267" s="5">
        <v>0</v>
      </c>
      <c r="K267" s="5">
        <v>0</v>
      </c>
      <c r="L267" s="5">
        <v>0</v>
      </c>
      <c r="M267" s="5">
        <v>0</v>
      </c>
      <c r="N267" s="5">
        <v>0</v>
      </c>
      <c r="O267" s="5">
        <v>0</v>
      </c>
      <c r="P267" s="5">
        <v>0</v>
      </c>
    </row>
    <row r="268" spans="2:16" ht="28.2" customHeight="1" thickBot="1" x14ac:dyDescent="0.35">
      <c r="B268" s="16"/>
      <c r="C268" s="19" t="s">
        <v>18</v>
      </c>
      <c r="D268" s="51" t="s">
        <v>301</v>
      </c>
      <c r="E268" s="37" t="s">
        <v>52</v>
      </c>
      <c r="F268" s="37" t="s">
        <v>52</v>
      </c>
      <c r="G268" s="37" t="s">
        <v>52</v>
      </c>
      <c r="H268" s="37" t="s">
        <v>52</v>
      </c>
      <c r="I268" s="5">
        <v>0</v>
      </c>
      <c r="J268" s="5">
        <v>0</v>
      </c>
      <c r="K268" s="5">
        <v>0</v>
      </c>
      <c r="L268" s="5">
        <v>0</v>
      </c>
      <c r="M268" s="5">
        <v>0</v>
      </c>
      <c r="N268" s="5">
        <v>0</v>
      </c>
      <c r="O268" s="5">
        <v>0</v>
      </c>
      <c r="P268" s="5">
        <v>0</v>
      </c>
    </row>
    <row r="269" spans="2:16" ht="28.2" customHeight="1" thickBot="1" x14ac:dyDescent="0.35">
      <c r="B269" s="16"/>
      <c r="C269" s="19" t="s">
        <v>20</v>
      </c>
      <c r="D269" s="48" t="s">
        <v>302</v>
      </c>
      <c r="E269" s="37" t="s">
        <v>52</v>
      </c>
      <c r="F269" s="37" t="s">
        <v>52</v>
      </c>
      <c r="G269" s="37" t="s">
        <v>52</v>
      </c>
      <c r="H269" s="37" t="s">
        <v>52</v>
      </c>
      <c r="I269" s="5">
        <v>0</v>
      </c>
      <c r="J269" s="5">
        <v>0</v>
      </c>
      <c r="K269" s="5">
        <v>0</v>
      </c>
      <c r="L269" s="5">
        <v>0</v>
      </c>
      <c r="M269" s="5">
        <v>0</v>
      </c>
      <c r="N269" s="5">
        <v>0</v>
      </c>
      <c r="O269" s="5">
        <v>0</v>
      </c>
      <c r="P269" s="5">
        <v>0</v>
      </c>
    </row>
    <row r="270" spans="2:16" ht="74.400000000000006" customHeight="1" thickBot="1" x14ac:dyDescent="0.35">
      <c r="B270" s="16"/>
      <c r="C270" s="19" t="s">
        <v>27</v>
      </c>
      <c r="D270" s="50" t="s">
        <v>303</v>
      </c>
      <c r="E270" s="37">
        <v>9</v>
      </c>
      <c r="F270" s="37">
        <v>9</v>
      </c>
      <c r="G270" s="37">
        <v>9</v>
      </c>
      <c r="H270" s="37" t="s">
        <v>67</v>
      </c>
      <c r="I270" s="5">
        <v>0</v>
      </c>
      <c r="J270" s="5">
        <v>0</v>
      </c>
      <c r="K270" s="5">
        <v>0</v>
      </c>
      <c r="L270" s="5">
        <v>0</v>
      </c>
      <c r="M270" s="5">
        <v>0</v>
      </c>
      <c r="N270" s="5">
        <v>0</v>
      </c>
      <c r="O270" s="5">
        <v>0</v>
      </c>
      <c r="P270" s="5">
        <v>0</v>
      </c>
    </row>
    <row r="271" spans="2:16" ht="44.4" customHeight="1" thickBot="1" x14ac:dyDescent="0.35">
      <c r="B271" s="21" t="s">
        <v>304</v>
      </c>
      <c r="C271" s="20"/>
      <c r="D271" s="106" t="s">
        <v>305</v>
      </c>
      <c r="E271" s="107"/>
      <c r="F271" s="107"/>
      <c r="G271" s="107"/>
      <c r="H271" s="108"/>
      <c r="I271" s="10">
        <f t="shared" ref="I271:L271" si="88">SUM(I272:I276)</f>
        <v>0</v>
      </c>
      <c r="J271" s="12">
        <f t="shared" si="88"/>
        <v>0</v>
      </c>
      <c r="K271" s="12">
        <f t="shared" si="88"/>
        <v>0</v>
      </c>
      <c r="L271" s="12">
        <f t="shared" si="88"/>
        <v>0</v>
      </c>
      <c r="M271" s="12">
        <f t="shared" ref="M271:N271" si="89">SUM(M272:M276)</f>
        <v>0</v>
      </c>
      <c r="N271" s="12">
        <f t="shared" si="89"/>
        <v>0</v>
      </c>
      <c r="O271" s="12">
        <f t="shared" ref="O271:P271" si="90">SUM(O272:O276)</f>
        <v>0</v>
      </c>
      <c r="P271" s="12">
        <f t="shared" si="90"/>
        <v>0</v>
      </c>
    </row>
    <row r="272" spans="2:16" ht="28.2" customHeight="1" thickBot="1" x14ac:dyDescent="0.35">
      <c r="B272" s="16"/>
      <c r="C272" s="18" t="s">
        <v>15</v>
      </c>
      <c r="D272" s="61" t="s">
        <v>300</v>
      </c>
      <c r="E272" s="37" t="s">
        <v>52</v>
      </c>
      <c r="F272" s="37" t="s">
        <v>52</v>
      </c>
      <c r="G272" s="37" t="s">
        <v>52</v>
      </c>
      <c r="H272" s="37" t="s">
        <v>52</v>
      </c>
      <c r="I272" s="5">
        <v>0</v>
      </c>
      <c r="J272" s="5">
        <v>0</v>
      </c>
      <c r="K272" s="5">
        <v>0</v>
      </c>
      <c r="L272" s="5">
        <v>0</v>
      </c>
      <c r="M272" s="5">
        <v>0</v>
      </c>
      <c r="N272" s="5">
        <v>0</v>
      </c>
      <c r="O272" s="5">
        <v>0</v>
      </c>
      <c r="P272" s="5">
        <v>0</v>
      </c>
    </row>
    <row r="273" spans="2:16" ht="28.2" customHeight="1" thickBot="1" x14ac:dyDescent="0.35">
      <c r="B273" s="16"/>
      <c r="C273" s="19" t="s">
        <v>18</v>
      </c>
      <c r="D273" s="51" t="s">
        <v>301</v>
      </c>
      <c r="E273" s="37" t="s">
        <v>52</v>
      </c>
      <c r="F273" s="37" t="s">
        <v>52</v>
      </c>
      <c r="G273" s="37" t="s">
        <v>52</v>
      </c>
      <c r="H273" s="37" t="s">
        <v>52</v>
      </c>
      <c r="I273" s="5">
        <v>0</v>
      </c>
      <c r="J273" s="5">
        <v>0</v>
      </c>
      <c r="K273" s="5">
        <v>0</v>
      </c>
      <c r="L273" s="5">
        <v>0</v>
      </c>
      <c r="M273" s="5">
        <v>0</v>
      </c>
      <c r="N273" s="5">
        <v>0</v>
      </c>
      <c r="O273" s="5">
        <v>0</v>
      </c>
      <c r="P273" s="5">
        <v>0</v>
      </c>
    </row>
    <row r="274" spans="2:16" ht="28.2" customHeight="1" thickBot="1" x14ac:dyDescent="0.35">
      <c r="B274" s="16"/>
      <c r="C274" s="19" t="s">
        <v>20</v>
      </c>
      <c r="D274" s="48" t="s">
        <v>302</v>
      </c>
      <c r="E274" s="37" t="s">
        <v>52</v>
      </c>
      <c r="F274" s="37" t="s">
        <v>52</v>
      </c>
      <c r="G274" s="37" t="s">
        <v>52</v>
      </c>
      <c r="H274" s="37" t="s">
        <v>52</v>
      </c>
      <c r="I274" s="5">
        <v>0</v>
      </c>
      <c r="J274" s="5">
        <v>0</v>
      </c>
      <c r="K274" s="5">
        <v>0</v>
      </c>
      <c r="L274" s="5">
        <v>0</v>
      </c>
      <c r="M274" s="5">
        <v>0</v>
      </c>
      <c r="N274" s="5">
        <v>0</v>
      </c>
      <c r="O274" s="5">
        <v>0</v>
      </c>
      <c r="P274" s="5">
        <v>0</v>
      </c>
    </row>
    <row r="275" spans="2:16" ht="15" thickBot="1" x14ac:dyDescent="0.35">
      <c r="B275" s="16"/>
      <c r="C275" s="19" t="s">
        <v>27</v>
      </c>
      <c r="D275" s="50" t="s">
        <v>303</v>
      </c>
      <c r="E275" s="37" t="s">
        <v>306</v>
      </c>
      <c r="F275" s="37" t="s">
        <v>306</v>
      </c>
      <c r="G275" s="37" t="s">
        <v>306</v>
      </c>
      <c r="H275" s="37" t="s">
        <v>306</v>
      </c>
      <c r="I275" s="5">
        <v>0</v>
      </c>
      <c r="J275" s="5">
        <v>0</v>
      </c>
      <c r="K275" s="5">
        <v>0</v>
      </c>
      <c r="L275" s="5">
        <v>0</v>
      </c>
      <c r="M275" s="5">
        <v>0</v>
      </c>
      <c r="N275" s="5">
        <v>0</v>
      </c>
      <c r="O275" s="5">
        <v>0</v>
      </c>
      <c r="P275" s="5">
        <v>0</v>
      </c>
    </row>
    <row r="276" spans="2:16" ht="28.2" customHeight="1" thickBot="1" x14ac:dyDescent="0.35">
      <c r="B276" s="16"/>
      <c r="C276" s="19" t="s">
        <v>30</v>
      </c>
      <c r="D276" s="51" t="s">
        <v>307</v>
      </c>
      <c r="E276" s="37">
        <v>6</v>
      </c>
      <c r="F276" s="37">
        <v>6</v>
      </c>
      <c r="G276" s="37">
        <v>6</v>
      </c>
      <c r="H276" s="37">
        <v>6</v>
      </c>
      <c r="I276" s="5">
        <v>0</v>
      </c>
      <c r="J276" s="5">
        <v>0</v>
      </c>
      <c r="K276" s="5">
        <v>0</v>
      </c>
      <c r="L276" s="5">
        <v>0</v>
      </c>
      <c r="M276" s="5">
        <v>0</v>
      </c>
      <c r="N276" s="5">
        <v>0</v>
      </c>
      <c r="O276" s="5">
        <v>0</v>
      </c>
      <c r="P276" s="5">
        <v>0</v>
      </c>
    </row>
    <row r="277" spans="2:16" ht="44.4" customHeight="1" thickBot="1" x14ac:dyDescent="0.35">
      <c r="B277" s="21" t="s">
        <v>308</v>
      </c>
      <c r="C277" s="20"/>
      <c r="D277" s="106" t="s">
        <v>309</v>
      </c>
      <c r="E277" s="107"/>
      <c r="F277" s="107"/>
      <c r="G277" s="107"/>
      <c r="H277" s="108"/>
      <c r="I277" s="10">
        <f t="shared" ref="I277:L277" si="91">SUM(I278:I281)</f>
        <v>0</v>
      </c>
      <c r="J277" s="12">
        <f t="shared" si="91"/>
        <v>0</v>
      </c>
      <c r="K277" s="12">
        <f t="shared" si="91"/>
        <v>0</v>
      </c>
      <c r="L277" s="12">
        <f t="shared" si="91"/>
        <v>0</v>
      </c>
      <c r="M277" s="12">
        <f t="shared" ref="M277:N277" si="92">SUM(M278:M281)</f>
        <v>0</v>
      </c>
      <c r="N277" s="12">
        <f t="shared" si="92"/>
        <v>0</v>
      </c>
      <c r="O277" s="12">
        <f t="shared" ref="O277:P277" si="93">SUM(O278:O281)</f>
        <v>0</v>
      </c>
      <c r="P277" s="12">
        <f t="shared" si="93"/>
        <v>0</v>
      </c>
    </row>
    <row r="278" spans="2:16" ht="28.2" customHeight="1" thickBot="1" x14ac:dyDescent="0.35">
      <c r="B278" s="16"/>
      <c r="C278" s="18" t="s">
        <v>15</v>
      </c>
      <c r="D278" s="50" t="s">
        <v>310</v>
      </c>
      <c r="E278" s="37" t="s">
        <v>52</v>
      </c>
      <c r="F278" s="37" t="s">
        <v>52</v>
      </c>
      <c r="G278" s="37" t="s">
        <v>52</v>
      </c>
      <c r="H278" s="37" t="s">
        <v>52</v>
      </c>
      <c r="I278" s="5">
        <v>0</v>
      </c>
      <c r="J278" s="5">
        <v>0</v>
      </c>
      <c r="K278" s="5">
        <v>0</v>
      </c>
      <c r="L278" s="5">
        <v>0</v>
      </c>
      <c r="M278" s="5">
        <v>0</v>
      </c>
      <c r="N278" s="5">
        <v>0</v>
      </c>
      <c r="O278" s="5">
        <v>0</v>
      </c>
      <c r="P278" s="5">
        <v>0</v>
      </c>
    </row>
    <row r="279" spans="2:16" ht="28.2" customHeight="1" thickBot="1" x14ac:dyDescent="0.35">
      <c r="B279" s="16"/>
      <c r="C279" s="19" t="s">
        <v>18</v>
      </c>
      <c r="D279" s="48" t="s">
        <v>311</v>
      </c>
      <c r="E279" s="37" t="s">
        <v>52</v>
      </c>
      <c r="F279" s="37" t="s">
        <v>52</v>
      </c>
      <c r="G279" s="37" t="s">
        <v>52</v>
      </c>
      <c r="H279" s="37" t="s">
        <v>52</v>
      </c>
      <c r="I279" s="5">
        <v>0</v>
      </c>
      <c r="J279" s="5">
        <v>0</v>
      </c>
      <c r="K279" s="5">
        <v>0</v>
      </c>
      <c r="L279" s="5">
        <v>0</v>
      </c>
      <c r="M279" s="5">
        <v>0</v>
      </c>
      <c r="N279" s="5">
        <v>0</v>
      </c>
      <c r="O279" s="5">
        <v>0</v>
      </c>
      <c r="P279" s="5">
        <v>0</v>
      </c>
    </row>
    <row r="280" spans="2:16" ht="28.2" customHeight="1" thickBot="1" x14ac:dyDescent="0.35">
      <c r="B280" s="16"/>
      <c r="C280" s="19" t="s">
        <v>20</v>
      </c>
      <c r="D280" s="48" t="s">
        <v>312</v>
      </c>
      <c r="E280" s="37" t="s">
        <v>52</v>
      </c>
      <c r="F280" s="37" t="s">
        <v>52</v>
      </c>
      <c r="G280" s="37" t="s">
        <v>52</v>
      </c>
      <c r="H280" s="37" t="s">
        <v>52</v>
      </c>
      <c r="I280" s="5">
        <v>0</v>
      </c>
      <c r="J280" s="5">
        <v>0</v>
      </c>
      <c r="K280" s="5">
        <v>0</v>
      </c>
      <c r="L280" s="5">
        <v>0</v>
      </c>
      <c r="M280" s="5">
        <v>0</v>
      </c>
      <c r="N280" s="5">
        <v>0</v>
      </c>
      <c r="O280" s="5">
        <v>0</v>
      </c>
      <c r="P280" s="5">
        <v>0</v>
      </c>
    </row>
    <row r="281" spans="2:16" ht="28.2" customHeight="1" thickBot="1" x14ac:dyDescent="0.35">
      <c r="B281" s="16"/>
      <c r="C281" s="19" t="s">
        <v>27</v>
      </c>
      <c r="D281" s="48" t="s">
        <v>313</v>
      </c>
      <c r="E281" s="37" t="s">
        <v>52</v>
      </c>
      <c r="F281" s="37" t="s">
        <v>52</v>
      </c>
      <c r="G281" s="37" t="s">
        <v>52</v>
      </c>
      <c r="H281" s="37" t="s">
        <v>52</v>
      </c>
      <c r="I281" s="5">
        <v>0</v>
      </c>
      <c r="J281" s="5">
        <v>0</v>
      </c>
      <c r="K281" s="5">
        <v>0</v>
      </c>
      <c r="L281" s="5">
        <v>0</v>
      </c>
      <c r="M281" s="5">
        <v>0</v>
      </c>
      <c r="N281" s="5">
        <v>0</v>
      </c>
      <c r="O281" s="5">
        <v>0</v>
      </c>
      <c r="P281" s="5">
        <v>0</v>
      </c>
    </row>
    <row r="282" spans="2:16" ht="44.4" customHeight="1" thickBot="1" x14ac:dyDescent="0.35">
      <c r="B282" s="21" t="s">
        <v>314</v>
      </c>
      <c r="C282" s="20"/>
      <c r="D282" s="106" t="s">
        <v>315</v>
      </c>
      <c r="E282" s="107"/>
      <c r="F282" s="107"/>
      <c r="G282" s="107"/>
      <c r="H282" s="108"/>
      <c r="I282" s="10">
        <f t="shared" ref="I282:L282" si="94">SUM(I283:I288)</f>
        <v>0</v>
      </c>
      <c r="J282" s="12">
        <f t="shared" si="94"/>
        <v>0</v>
      </c>
      <c r="K282" s="12">
        <f t="shared" si="94"/>
        <v>0</v>
      </c>
      <c r="L282" s="12">
        <f t="shared" si="94"/>
        <v>0</v>
      </c>
      <c r="M282" s="12">
        <f t="shared" ref="M282:N282" si="95">SUM(M283:M288)</f>
        <v>0</v>
      </c>
      <c r="N282" s="12">
        <f t="shared" si="95"/>
        <v>0</v>
      </c>
      <c r="O282" s="12">
        <f t="shared" ref="O282:P282" si="96">SUM(O283:O288)</f>
        <v>0</v>
      </c>
      <c r="P282" s="12">
        <f t="shared" si="96"/>
        <v>0</v>
      </c>
    </row>
    <row r="283" spans="2:16" ht="28.2" customHeight="1" thickBot="1" x14ac:dyDescent="0.35">
      <c r="B283" s="16"/>
      <c r="C283" s="18" t="s">
        <v>15</v>
      </c>
      <c r="D283" s="50" t="s">
        <v>316</v>
      </c>
      <c r="E283" s="37" t="s">
        <v>52</v>
      </c>
      <c r="F283" s="37" t="s">
        <v>52</v>
      </c>
      <c r="G283" s="37" t="s">
        <v>52</v>
      </c>
      <c r="H283" s="37" t="s">
        <v>52</v>
      </c>
      <c r="I283" s="5">
        <v>0</v>
      </c>
      <c r="J283" s="5">
        <v>0</v>
      </c>
      <c r="K283" s="5">
        <v>0</v>
      </c>
      <c r="L283" s="5">
        <v>0</v>
      </c>
      <c r="M283" s="5">
        <v>0</v>
      </c>
      <c r="N283" s="5">
        <v>0</v>
      </c>
      <c r="O283" s="5">
        <v>0</v>
      </c>
      <c r="P283" s="5">
        <v>0</v>
      </c>
    </row>
    <row r="284" spans="2:16" ht="28.2" customHeight="1" thickBot="1" x14ac:dyDescent="0.35">
      <c r="B284" s="16"/>
      <c r="C284" s="19" t="s">
        <v>18</v>
      </c>
      <c r="D284" s="51" t="s">
        <v>317</v>
      </c>
      <c r="E284" s="37" t="s">
        <v>52</v>
      </c>
      <c r="F284" s="37" t="s">
        <v>52</v>
      </c>
      <c r="G284" s="37" t="s">
        <v>52</v>
      </c>
      <c r="H284" s="37" t="s">
        <v>52</v>
      </c>
      <c r="I284" s="5">
        <v>0</v>
      </c>
      <c r="J284" s="5">
        <v>0</v>
      </c>
      <c r="K284" s="5">
        <v>0</v>
      </c>
      <c r="L284" s="5">
        <v>0</v>
      </c>
      <c r="M284" s="5">
        <v>0</v>
      </c>
      <c r="N284" s="5">
        <v>0</v>
      </c>
      <c r="O284" s="5">
        <v>0</v>
      </c>
      <c r="P284" s="5">
        <v>0</v>
      </c>
    </row>
    <row r="285" spans="2:16" ht="28.2" customHeight="1" thickBot="1" x14ac:dyDescent="0.35">
      <c r="B285" s="16"/>
      <c r="C285" s="19" t="s">
        <v>20</v>
      </c>
      <c r="D285" s="48" t="s">
        <v>318</v>
      </c>
      <c r="E285" s="37" t="s">
        <v>52</v>
      </c>
      <c r="F285" s="37" t="s">
        <v>52</v>
      </c>
      <c r="G285" s="37" t="s">
        <v>52</v>
      </c>
      <c r="H285" s="37" t="s">
        <v>52</v>
      </c>
      <c r="I285" s="5">
        <v>0</v>
      </c>
      <c r="J285" s="5">
        <v>0</v>
      </c>
      <c r="K285" s="5">
        <v>0</v>
      </c>
      <c r="L285" s="5">
        <v>0</v>
      </c>
      <c r="M285" s="5">
        <v>0</v>
      </c>
      <c r="N285" s="5">
        <v>0</v>
      </c>
      <c r="O285" s="5">
        <v>0</v>
      </c>
      <c r="P285" s="5">
        <v>0</v>
      </c>
    </row>
    <row r="286" spans="2:16" ht="28.2" customHeight="1" thickBot="1" x14ac:dyDescent="0.35">
      <c r="B286" s="16"/>
      <c r="C286" s="19" t="s">
        <v>27</v>
      </c>
      <c r="D286" s="50" t="s">
        <v>319</v>
      </c>
      <c r="E286" s="37">
        <v>2.2999999999999998</v>
      </c>
      <c r="F286" s="60" t="s">
        <v>17</v>
      </c>
      <c r="G286" s="60" t="s">
        <v>17</v>
      </c>
      <c r="H286" s="60" t="s">
        <v>17</v>
      </c>
      <c r="I286" s="5">
        <v>0</v>
      </c>
      <c r="J286" s="5">
        <v>0</v>
      </c>
      <c r="K286" s="5">
        <v>0</v>
      </c>
      <c r="L286" s="5">
        <v>0</v>
      </c>
      <c r="M286" s="5">
        <v>0</v>
      </c>
      <c r="N286" s="5">
        <v>0</v>
      </c>
      <c r="O286" s="5">
        <v>0</v>
      </c>
      <c r="P286" s="5">
        <v>0</v>
      </c>
    </row>
    <row r="287" spans="2:16" ht="28.2" customHeight="1" thickBot="1" x14ac:dyDescent="0.35">
      <c r="B287" s="16"/>
      <c r="C287" s="19" t="s">
        <v>30</v>
      </c>
      <c r="D287" s="50" t="s">
        <v>94</v>
      </c>
      <c r="E287" s="37">
        <v>2.2999999999999998</v>
      </c>
      <c r="F287" s="60" t="s">
        <v>17</v>
      </c>
      <c r="G287" s="60" t="s">
        <v>17</v>
      </c>
      <c r="H287" s="60" t="s">
        <v>17</v>
      </c>
      <c r="I287" s="5">
        <v>0</v>
      </c>
      <c r="J287" s="5">
        <v>0</v>
      </c>
      <c r="K287" s="5">
        <v>0</v>
      </c>
      <c r="L287" s="5">
        <v>0</v>
      </c>
      <c r="M287" s="5">
        <v>0</v>
      </c>
      <c r="N287" s="5">
        <v>0</v>
      </c>
      <c r="O287" s="5">
        <v>0</v>
      </c>
      <c r="P287" s="5">
        <v>0</v>
      </c>
    </row>
    <row r="288" spans="2:16" ht="28.2" customHeight="1" thickBot="1" x14ac:dyDescent="0.35">
      <c r="B288" s="16"/>
      <c r="C288" s="19" t="s">
        <v>32</v>
      </c>
      <c r="D288" s="50" t="s">
        <v>320</v>
      </c>
      <c r="E288" s="37" t="s">
        <v>52</v>
      </c>
      <c r="F288" s="37" t="s">
        <v>52</v>
      </c>
      <c r="G288" s="37" t="s">
        <v>52</v>
      </c>
      <c r="H288" s="37" t="s">
        <v>52</v>
      </c>
      <c r="I288" s="5">
        <v>0</v>
      </c>
      <c r="J288" s="5">
        <v>0</v>
      </c>
      <c r="K288" s="5">
        <v>0</v>
      </c>
      <c r="L288" s="5">
        <v>0</v>
      </c>
      <c r="M288" s="5">
        <v>0</v>
      </c>
      <c r="N288" s="5">
        <v>0</v>
      </c>
      <c r="O288" s="5">
        <v>0</v>
      </c>
      <c r="P288" s="5">
        <v>0</v>
      </c>
    </row>
    <row r="289" spans="1:18" ht="28.2" customHeight="1" thickBot="1" x14ac:dyDescent="0.35">
      <c r="B289" s="21" t="s">
        <v>321</v>
      </c>
      <c r="C289" s="20"/>
      <c r="D289" s="106" t="s">
        <v>322</v>
      </c>
      <c r="E289" s="107"/>
      <c r="F289" s="107"/>
      <c r="G289" s="107"/>
      <c r="H289" s="108"/>
      <c r="I289" s="10">
        <f t="shared" ref="I289:P289" si="97">SUM(I290:I295)</f>
        <v>210315</v>
      </c>
      <c r="J289" s="12">
        <f t="shared" si="97"/>
        <v>140000</v>
      </c>
      <c r="K289" s="12">
        <f t="shared" si="97"/>
        <v>204300</v>
      </c>
      <c r="L289" s="12">
        <f t="shared" si="97"/>
        <v>140000</v>
      </c>
      <c r="M289" s="12">
        <f t="shared" si="97"/>
        <v>204300</v>
      </c>
      <c r="N289" s="12">
        <f t="shared" si="97"/>
        <v>140000</v>
      </c>
      <c r="O289" s="12">
        <f t="shared" si="97"/>
        <v>146492.93</v>
      </c>
      <c r="P289" s="12">
        <f t="shared" si="97"/>
        <v>82492.929999999993</v>
      </c>
    </row>
    <row r="290" spans="1:18" ht="28.2" customHeight="1" thickBot="1" x14ac:dyDescent="0.35">
      <c r="B290" s="16"/>
      <c r="C290" s="18" t="s">
        <v>15</v>
      </c>
      <c r="D290" s="50" t="s">
        <v>323</v>
      </c>
      <c r="E290" s="37">
        <v>1</v>
      </c>
      <c r="F290" s="37">
        <v>1</v>
      </c>
      <c r="G290" s="37">
        <v>1</v>
      </c>
      <c r="H290" s="37">
        <v>1</v>
      </c>
      <c r="I290" s="5">
        <v>179000</v>
      </c>
      <c r="J290" s="5">
        <v>0</v>
      </c>
      <c r="K290" s="5">
        <v>169000</v>
      </c>
      <c r="L290" s="5">
        <v>0</v>
      </c>
      <c r="M290" s="5">
        <v>170000</v>
      </c>
      <c r="N290" s="5">
        <v>0</v>
      </c>
      <c r="O290" s="5">
        <f>82492.93+30000</f>
        <v>112492.93</v>
      </c>
      <c r="P290" s="5">
        <v>0</v>
      </c>
      <c r="R290" s="81"/>
    </row>
    <row r="291" spans="1:18" ht="28.2" customHeight="1" thickBot="1" x14ac:dyDescent="0.35">
      <c r="B291" s="16"/>
      <c r="C291" s="19" t="s">
        <v>18</v>
      </c>
      <c r="D291" s="48" t="s">
        <v>324</v>
      </c>
      <c r="E291" s="37" t="s">
        <v>52</v>
      </c>
      <c r="F291" s="37" t="s">
        <v>52</v>
      </c>
      <c r="G291" s="37" t="s">
        <v>52</v>
      </c>
      <c r="H291" s="37" t="s">
        <v>52</v>
      </c>
      <c r="I291" s="5">
        <v>0</v>
      </c>
      <c r="J291" s="8">
        <v>140000</v>
      </c>
      <c r="K291" s="5">
        <v>0</v>
      </c>
      <c r="L291" s="11">
        <v>140000</v>
      </c>
      <c r="M291" s="5">
        <v>0</v>
      </c>
      <c r="N291" s="5">
        <v>140000</v>
      </c>
      <c r="O291" s="5">
        <v>0</v>
      </c>
      <c r="P291" s="5">
        <v>82492.929999999993</v>
      </c>
      <c r="R291" s="81"/>
    </row>
    <row r="292" spans="1:18" ht="28.2" customHeight="1" thickBot="1" x14ac:dyDescent="0.35">
      <c r="B292" s="16"/>
      <c r="C292" s="19" t="s">
        <v>20</v>
      </c>
      <c r="D292" s="48" t="s">
        <v>325</v>
      </c>
      <c r="E292" s="37" t="s">
        <v>52</v>
      </c>
      <c r="F292" s="37" t="s">
        <v>52</v>
      </c>
      <c r="G292" s="37" t="s">
        <v>52</v>
      </c>
      <c r="H292" s="37" t="s">
        <v>52</v>
      </c>
      <c r="I292" s="5">
        <f>17200+5735+1215+1335+950</f>
        <v>26435</v>
      </c>
      <c r="J292" s="8">
        <v>0</v>
      </c>
      <c r="K292" s="5">
        <v>30850</v>
      </c>
      <c r="L292" s="7">
        <v>0</v>
      </c>
      <c r="M292" s="5">
        <v>30850</v>
      </c>
      <c r="N292" s="5">
        <v>0</v>
      </c>
      <c r="O292" s="5">
        <v>32000</v>
      </c>
      <c r="P292" s="5">
        <v>0</v>
      </c>
      <c r="R292" s="81"/>
    </row>
    <row r="293" spans="1:18" ht="28.2" customHeight="1" thickBot="1" x14ac:dyDescent="0.35">
      <c r="B293" s="16"/>
      <c r="C293" s="19" t="s">
        <v>27</v>
      </c>
      <c r="D293" s="48" t="s">
        <v>326</v>
      </c>
      <c r="E293" s="37" t="s">
        <v>52</v>
      </c>
      <c r="F293" s="37" t="s">
        <v>52</v>
      </c>
      <c r="G293" s="37" t="s">
        <v>52</v>
      </c>
      <c r="H293" s="37" t="s">
        <v>52</v>
      </c>
      <c r="I293" s="5">
        <f>541+370+198+140+83+42+60+30+500+421+336+100</f>
        <v>2821</v>
      </c>
      <c r="J293" s="8">
        <v>0</v>
      </c>
      <c r="K293" s="5">
        <v>2670</v>
      </c>
      <c r="L293" s="6">
        <v>0</v>
      </c>
      <c r="M293" s="5">
        <v>1670</v>
      </c>
      <c r="N293" s="5">
        <v>0</v>
      </c>
      <c r="O293" s="5">
        <v>1650</v>
      </c>
      <c r="P293" s="5">
        <v>0</v>
      </c>
      <c r="Q293" s="13"/>
      <c r="R293" s="81"/>
    </row>
    <row r="294" spans="1:18" ht="28.2" customHeight="1" thickBot="1" x14ac:dyDescent="0.35">
      <c r="B294" s="16"/>
      <c r="C294" s="19" t="s">
        <v>30</v>
      </c>
      <c r="D294" s="48" t="s">
        <v>327</v>
      </c>
      <c r="E294" s="37">
        <v>11</v>
      </c>
      <c r="F294" s="37">
        <v>11</v>
      </c>
      <c r="G294" s="37">
        <v>11</v>
      </c>
      <c r="H294" s="37">
        <v>11</v>
      </c>
      <c r="I294" s="5">
        <v>300</v>
      </c>
      <c r="J294" s="8">
        <v>0</v>
      </c>
      <c r="K294" s="5">
        <v>351</v>
      </c>
      <c r="L294" s="6">
        <v>0</v>
      </c>
      <c r="M294" s="5">
        <v>351</v>
      </c>
      <c r="N294" s="5">
        <v>0</v>
      </c>
      <c r="O294" s="5">
        <v>350</v>
      </c>
      <c r="P294" s="5">
        <v>0</v>
      </c>
      <c r="R294" s="81"/>
    </row>
    <row r="295" spans="1:18" ht="28.2" customHeight="1" thickBot="1" x14ac:dyDescent="0.35">
      <c r="B295" s="16"/>
      <c r="C295" s="19" t="s">
        <v>32</v>
      </c>
      <c r="D295" s="48" t="s">
        <v>328</v>
      </c>
      <c r="E295" s="37" t="s">
        <v>52</v>
      </c>
      <c r="F295" s="37" t="s">
        <v>52</v>
      </c>
      <c r="G295" s="37" t="s">
        <v>52</v>
      </c>
      <c r="H295" s="37" t="s">
        <v>52</v>
      </c>
      <c r="I295" s="5">
        <f>1429+330</f>
        <v>1759</v>
      </c>
      <c r="J295" s="8">
        <v>0</v>
      </c>
      <c r="K295" s="5">
        <v>1429</v>
      </c>
      <c r="L295" s="6">
        <v>0</v>
      </c>
      <c r="M295" s="5">
        <v>1429</v>
      </c>
      <c r="N295" s="5">
        <v>0</v>
      </c>
      <c r="O295" s="5">
        <v>0</v>
      </c>
      <c r="P295" s="5">
        <v>0</v>
      </c>
      <c r="R295" s="81"/>
    </row>
    <row r="296" spans="1:18" ht="45.6" customHeight="1" thickBot="1" x14ac:dyDescent="0.35">
      <c r="A296" s="1" t="s">
        <v>576</v>
      </c>
      <c r="B296" s="3"/>
      <c r="C296" s="2"/>
      <c r="D296" s="109" t="s">
        <v>329</v>
      </c>
      <c r="E296" s="110"/>
      <c r="F296" s="110"/>
      <c r="G296" s="110"/>
      <c r="H296" s="111"/>
      <c r="I296" s="44">
        <f t="shared" ref="I296:L296" si="98">I297</f>
        <v>66000</v>
      </c>
      <c r="J296" s="9">
        <f t="shared" si="98"/>
        <v>71000</v>
      </c>
      <c r="K296" s="9">
        <f t="shared" si="98"/>
        <v>67320</v>
      </c>
      <c r="L296" s="9">
        <f t="shared" si="98"/>
        <v>72420</v>
      </c>
      <c r="M296" s="9">
        <f t="shared" ref="M296:P296" si="99">M297</f>
        <v>109600</v>
      </c>
      <c r="N296" s="9">
        <f t="shared" si="99"/>
        <v>111600</v>
      </c>
      <c r="O296" s="9">
        <f t="shared" si="99"/>
        <v>70000</v>
      </c>
      <c r="P296" s="9">
        <f t="shared" si="99"/>
        <v>75350</v>
      </c>
    </row>
    <row r="297" spans="1:18" ht="28.2" customHeight="1" thickBot="1" x14ac:dyDescent="0.35">
      <c r="B297" s="21" t="s">
        <v>13</v>
      </c>
      <c r="C297" s="20"/>
      <c r="D297" s="106" t="s">
        <v>330</v>
      </c>
      <c r="E297" s="107"/>
      <c r="F297" s="107"/>
      <c r="G297" s="107"/>
      <c r="H297" s="108"/>
      <c r="I297" s="10">
        <f>SUM(I298:I300)</f>
        <v>66000</v>
      </c>
      <c r="J297" s="12">
        <f t="shared" ref="J297:P297" si="100">SUM(J298:J300)</f>
        <v>71000</v>
      </c>
      <c r="K297" s="12">
        <f t="shared" si="100"/>
        <v>67320</v>
      </c>
      <c r="L297" s="12">
        <f t="shared" si="100"/>
        <v>72420</v>
      </c>
      <c r="M297" s="12">
        <f t="shared" si="100"/>
        <v>109600</v>
      </c>
      <c r="N297" s="12">
        <f>SUM(N298:N302)</f>
        <v>111600</v>
      </c>
      <c r="O297" s="12">
        <f t="shared" si="100"/>
        <v>70000</v>
      </c>
      <c r="P297" s="12">
        <f t="shared" si="100"/>
        <v>75350</v>
      </c>
    </row>
    <row r="298" spans="1:18" ht="61.95" customHeight="1" thickBot="1" x14ac:dyDescent="0.35">
      <c r="B298" s="16"/>
      <c r="C298" s="18" t="s">
        <v>15</v>
      </c>
      <c r="D298" s="50" t="s">
        <v>331</v>
      </c>
      <c r="E298" s="37" t="s">
        <v>332</v>
      </c>
      <c r="F298" s="37" t="s">
        <v>332</v>
      </c>
      <c r="G298" s="37" t="s">
        <v>332</v>
      </c>
      <c r="H298" s="37" t="s">
        <v>332</v>
      </c>
      <c r="I298" s="5">
        <v>0</v>
      </c>
      <c r="J298" s="7">
        <v>0</v>
      </c>
      <c r="K298" s="5">
        <v>0</v>
      </c>
      <c r="L298" s="7">
        <v>0</v>
      </c>
      <c r="M298" s="32">
        <v>0</v>
      </c>
      <c r="N298" s="7">
        <v>0</v>
      </c>
      <c r="O298" s="7">
        <v>0</v>
      </c>
      <c r="P298" s="7">
        <v>0</v>
      </c>
    </row>
    <row r="299" spans="1:18" ht="28.2" customHeight="1" thickBot="1" x14ac:dyDescent="0.35">
      <c r="B299" s="16"/>
      <c r="C299" s="19" t="s">
        <v>18</v>
      </c>
      <c r="D299" s="48" t="s">
        <v>333</v>
      </c>
      <c r="E299" s="37">
        <v>7</v>
      </c>
      <c r="F299" s="37">
        <v>7</v>
      </c>
      <c r="G299" s="37">
        <v>7</v>
      </c>
      <c r="H299" s="37">
        <v>7</v>
      </c>
      <c r="I299" s="5">
        <v>66000</v>
      </c>
      <c r="J299" s="6">
        <f>55000</f>
        <v>55000</v>
      </c>
      <c r="K299" s="5">
        <v>67320</v>
      </c>
      <c r="L299" s="6">
        <f>56100</f>
        <v>56100</v>
      </c>
      <c r="M299" s="32">
        <v>109600</v>
      </c>
      <c r="N299" s="7">
        <v>91000</v>
      </c>
      <c r="O299" s="7">
        <v>70000</v>
      </c>
      <c r="P299" s="7">
        <f>58350</f>
        <v>58350</v>
      </c>
    </row>
    <row r="300" spans="1:18" ht="61.95" customHeight="1" thickBot="1" x14ac:dyDescent="0.35">
      <c r="B300" s="16"/>
      <c r="C300" s="46" t="s">
        <v>20</v>
      </c>
      <c r="D300" s="48" t="s">
        <v>334</v>
      </c>
      <c r="E300" s="37" t="s">
        <v>52</v>
      </c>
      <c r="F300" s="38" t="s">
        <v>52</v>
      </c>
      <c r="G300" s="37" t="s">
        <v>52</v>
      </c>
      <c r="H300" s="37" t="s">
        <v>52</v>
      </c>
      <c r="I300" s="5">
        <v>0</v>
      </c>
      <c r="J300" s="6">
        <v>16000</v>
      </c>
      <c r="K300" s="5">
        <v>0</v>
      </c>
      <c r="L300" s="6">
        <v>16320</v>
      </c>
      <c r="M300" s="32">
        <v>0</v>
      </c>
      <c r="N300" s="7">
        <v>19600</v>
      </c>
      <c r="O300" s="7">
        <v>0</v>
      </c>
      <c r="P300" s="7">
        <v>17000</v>
      </c>
    </row>
    <row r="301" spans="1:18" ht="43.95" customHeight="1" thickBot="1" x14ac:dyDescent="0.35">
      <c r="B301" s="16"/>
      <c r="C301" s="18" t="s">
        <v>27</v>
      </c>
      <c r="D301" s="48" t="s">
        <v>335</v>
      </c>
      <c r="E301" s="38">
        <v>8.9</v>
      </c>
      <c r="F301" s="38">
        <v>8.9</v>
      </c>
      <c r="G301" s="38">
        <v>8.9</v>
      </c>
      <c r="H301" s="38">
        <v>8.9</v>
      </c>
      <c r="I301" s="32">
        <v>0</v>
      </c>
      <c r="J301" s="5">
        <v>0</v>
      </c>
      <c r="K301" s="5">
        <v>0</v>
      </c>
      <c r="L301" s="5">
        <v>0</v>
      </c>
      <c r="M301" s="5">
        <v>0</v>
      </c>
      <c r="N301" s="5">
        <v>0</v>
      </c>
      <c r="O301" s="5">
        <v>0</v>
      </c>
      <c r="P301" s="5">
        <v>0</v>
      </c>
      <c r="Q301" s="47"/>
    </row>
    <row r="302" spans="1:18" ht="28.2" customHeight="1" thickBot="1" x14ac:dyDescent="0.35">
      <c r="B302" s="16"/>
      <c r="C302" s="18" t="s">
        <v>30</v>
      </c>
      <c r="D302" s="67" t="s">
        <v>562</v>
      </c>
      <c r="E302" s="70" t="s">
        <v>336</v>
      </c>
      <c r="F302" s="70" t="s">
        <v>336</v>
      </c>
      <c r="G302" s="70" t="s">
        <v>336</v>
      </c>
      <c r="H302" s="70" t="s">
        <v>336</v>
      </c>
      <c r="I302" s="32">
        <v>0</v>
      </c>
      <c r="J302" s="5">
        <v>0</v>
      </c>
      <c r="K302" s="5">
        <v>0</v>
      </c>
      <c r="L302" s="5">
        <v>0</v>
      </c>
      <c r="M302" s="5">
        <v>0</v>
      </c>
      <c r="N302" s="5">
        <v>1000</v>
      </c>
      <c r="O302" s="5">
        <v>0</v>
      </c>
      <c r="P302" s="5">
        <v>0</v>
      </c>
    </row>
    <row r="303" spans="1:18" ht="28.2" customHeight="1" thickBot="1" x14ac:dyDescent="0.35">
      <c r="A303" s="1" t="s">
        <v>577</v>
      </c>
      <c r="B303" s="3"/>
      <c r="C303" s="28"/>
      <c r="D303" s="109" t="s">
        <v>337</v>
      </c>
      <c r="E303" s="110"/>
      <c r="F303" s="110"/>
      <c r="G303" s="110"/>
      <c r="H303" s="111"/>
      <c r="I303" s="44">
        <f t="shared" ref="I303:P303" si="101">I304+I309+I314</f>
        <v>0</v>
      </c>
      <c r="J303" s="9">
        <f t="shared" si="101"/>
        <v>0</v>
      </c>
      <c r="K303" s="9">
        <f t="shared" si="101"/>
        <v>29253</v>
      </c>
      <c r="L303" s="9">
        <f t="shared" si="101"/>
        <v>29053</v>
      </c>
      <c r="M303" s="9">
        <f t="shared" si="101"/>
        <v>0</v>
      </c>
      <c r="N303" s="9">
        <f t="shared" si="101"/>
        <v>0</v>
      </c>
      <c r="O303" s="9">
        <f t="shared" si="101"/>
        <v>0</v>
      </c>
      <c r="P303" s="9">
        <f t="shared" si="101"/>
        <v>0</v>
      </c>
    </row>
    <row r="304" spans="1:18" ht="28.2" customHeight="1" thickBot="1" x14ac:dyDescent="0.35">
      <c r="B304" s="21" t="s">
        <v>13</v>
      </c>
      <c r="C304" s="20"/>
      <c r="D304" s="106" t="s">
        <v>338</v>
      </c>
      <c r="E304" s="107"/>
      <c r="F304" s="107"/>
      <c r="G304" s="107"/>
      <c r="H304" s="108"/>
      <c r="I304" s="10"/>
      <c r="J304" s="12"/>
      <c r="K304" s="12">
        <f t="shared" ref="K304:P304" si="102">SUM(K305:K308)</f>
        <v>5700</v>
      </c>
      <c r="L304" s="12">
        <f t="shared" si="102"/>
        <v>0</v>
      </c>
      <c r="M304" s="12">
        <f t="shared" si="102"/>
        <v>0</v>
      </c>
      <c r="N304" s="12">
        <f t="shared" si="102"/>
        <v>0</v>
      </c>
      <c r="O304" s="12">
        <f t="shared" si="102"/>
        <v>0</v>
      </c>
      <c r="P304" s="12">
        <f t="shared" si="102"/>
        <v>0</v>
      </c>
    </row>
    <row r="305" spans="1:16" ht="28.2" customHeight="1" thickBot="1" x14ac:dyDescent="0.35">
      <c r="B305" s="16"/>
      <c r="C305" s="18" t="s">
        <v>15</v>
      </c>
      <c r="D305" s="50" t="s">
        <v>339</v>
      </c>
      <c r="E305" s="37" t="s">
        <v>146</v>
      </c>
      <c r="F305" s="37" t="s">
        <v>146</v>
      </c>
      <c r="G305" s="37" t="s">
        <v>146</v>
      </c>
      <c r="H305" s="37" t="s">
        <v>146</v>
      </c>
      <c r="I305" s="5"/>
      <c r="J305" s="5"/>
      <c r="K305" s="5">
        <v>1000</v>
      </c>
      <c r="L305" s="5">
        <v>0</v>
      </c>
      <c r="M305" s="5">
        <v>0</v>
      </c>
      <c r="N305" s="5">
        <v>0</v>
      </c>
      <c r="O305" s="5">
        <v>0</v>
      </c>
      <c r="P305" s="5">
        <v>0</v>
      </c>
    </row>
    <row r="306" spans="1:16" ht="28.2" customHeight="1" thickBot="1" x14ac:dyDescent="0.35">
      <c r="B306" s="16"/>
      <c r="C306" s="18" t="s">
        <v>18</v>
      </c>
      <c r="D306" s="50" t="s">
        <v>340</v>
      </c>
      <c r="E306" s="37" t="s">
        <v>111</v>
      </c>
      <c r="F306" s="37">
        <v>5.6</v>
      </c>
      <c r="G306" s="37" t="s">
        <v>507</v>
      </c>
      <c r="H306" s="37" t="s">
        <v>67</v>
      </c>
      <c r="I306" s="5"/>
      <c r="J306" s="5"/>
      <c r="K306" s="5">
        <v>200</v>
      </c>
      <c r="L306" s="5">
        <v>0</v>
      </c>
      <c r="M306" s="5">
        <v>0</v>
      </c>
      <c r="N306" s="5">
        <v>0</v>
      </c>
      <c r="O306" s="5">
        <v>0</v>
      </c>
      <c r="P306" s="5">
        <v>0</v>
      </c>
    </row>
    <row r="307" spans="1:16" ht="28.2" customHeight="1" thickBot="1" x14ac:dyDescent="0.35">
      <c r="B307" s="16"/>
      <c r="C307" s="18" t="s">
        <v>20</v>
      </c>
      <c r="D307" s="48" t="s">
        <v>341</v>
      </c>
      <c r="E307" s="37">
        <v>2</v>
      </c>
      <c r="F307" s="60" t="s">
        <v>17</v>
      </c>
      <c r="G307" s="60" t="s">
        <v>17</v>
      </c>
      <c r="H307" s="60" t="s">
        <v>17</v>
      </c>
      <c r="I307" s="5"/>
      <c r="J307" s="5"/>
      <c r="K307" s="5">
        <v>1500</v>
      </c>
      <c r="L307" s="5">
        <v>0</v>
      </c>
      <c r="M307" s="5">
        <v>0</v>
      </c>
      <c r="N307" s="5">
        <v>0</v>
      </c>
      <c r="O307" s="5">
        <v>0</v>
      </c>
      <c r="P307" s="5">
        <v>0</v>
      </c>
    </row>
    <row r="308" spans="1:16" ht="46.8" customHeight="1" thickBot="1" x14ac:dyDescent="0.35">
      <c r="B308" s="16"/>
      <c r="C308" s="18" t="s">
        <v>27</v>
      </c>
      <c r="D308" s="48" t="s">
        <v>342</v>
      </c>
      <c r="E308" s="37">
        <v>2</v>
      </c>
      <c r="F308" s="37">
        <v>8</v>
      </c>
      <c r="G308" s="37" t="s">
        <v>508</v>
      </c>
      <c r="H308" s="37" t="s">
        <v>67</v>
      </c>
      <c r="I308" s="5"/>
      <c r="J308" s="5"/>
      <c r="K308" s="5">
        <v>3000</v>
      </c>
      <c r="L308" s="5">
        <v>0</v>
      </c>
      <c r="M308" s="5">
        <v>0</v>
      </c>
      <c r="N308" s="5">
        <v>0</v>
      </c>
      <c r="O308" s="5">
        <v>0</v>
      </c>
      <c r="P308" s="5">
        <v>0</v>
      </c>
    </row>
    <row r="309" spans="1:16" ht="28.2" customHeight="1" thickBot="1" x14ac:dyDescent="0.35">
      <c r="B309" s="21" t="s">
        <v>22</v>
      </c>
      <c r="C309" s="20"/>
      <c r="D309" s="106" t="s">
        <v>343</v>
      </c>
      <c r="E309" s="107"/>
      <c r="F309" s="107"/>
      <c r="G309" s="107"/>
      <c r="H309" s="108"/>
      <c r="I309" s="10"/>
      <c r="J309" s="12"/>
      <c r="K309" s="12">
        <f t="shared" ref="K309:P309" si="103">SUM(K310:K313)</f>
        <v>12000</v>
      </c>
      <c r="L309" s="12">
        <f t="shared" si="103"/>
        <v>2000</v>
      </c>
      <c r="M309" s="12">
        <f t="shared" si="103"/>
        <v>0</v>
      </c>
      <c r="N309" s="12">
        <f t="shared" si="103"/>
        <v>0</v>
      </c>
      <c r="O309" s="12">
        <f t="shared" si="103"/>
        <v>0</v>
      </c>
      <c r="P309" s="12">
        <f t="shared" si="103"/>
        <v>0</v>
      </c>
    </row>
    <row r="310" spans="1:16" ht="48.6" customHeight="1" thickBot="1" x14ac:dyDescent="0.35">
      <c r="B310" s="16"/>
      <c r="C310" s="18" t="s">
        <v>15</v>
      </c>
      <c r="D310" s="50" t="s">
        <v>344</v>
      </c>
      <c r="E310" s="82" t="s">
        <v>345</v>
      </c>
      <c r="F310" s="82" t="s">
        <v>345</v>
      </c>
      <c r="G310" s="82" t="s">
        <v>345</v>
      </c>
      <c r="H310" s="82" t="s">
        <v>345</v>
      </c>
      <c r="I310" s="5"/>
      <c r="J310" s="5"/>
      <c r="K310" s="5">
        <v>3000</v>
      </c>
      <c r="L310" s="5">
        <v>0</v>
      </c>
      <c r="M310" s="5">
        <v>0</v>
      </c>
      <c r="N310" s="5">
        <v>0</v>
      </c>
      <c r="O310" s="5">
        <v>0</v>
      </c>
      <c r="P310" s="5">
        <v>0</v>
      </c>
    </row>
    <row r="311" spans="1:16" ht="28.2" customHeight="1" thickBot="1" x14ac:dyDescent="0.35">
      <c r="B311" s="16"/>
      <c r="C311" s="18" t="s">
        <v>18</v>
      </c>
      <c r="D311" s="50" t="s">
        <v>346</v>
      </c>
      <c r="E311" s="82" t="s">
        <v>345</v>
      </c>
      <c r="F311" s="82" t="s">
        <v>345</v>
      </c>
      <c r="G311" s="82" t="s">
        <v>345</v>
      </c>
      <c r="H311" s="82" t="s">
        <v>345</v>
      </c>
      <c r="I311" s="5"/>
      <c r="J311" s="5"/>
      <c r="K311" s="5">
        <v>3500</v>
      </c>
      <c r="L311" s="5">
        <v>1000</v>
      </c>
      <c r="M311" s="5">
        <v>0</v>
      </c>
      <c r="N311" s="5">
        <v>0</v>
      </c>
      <c r="O311" s="5">
        <v>0</v>
      </c>
      <c r="P311" s="5">
        <v>0</v>
      </c>
    </row>
    <row r="312" spans="1:16" ht="28.2" customHeight="1" thickBot="1" x14ac:dyDescent="0.35">
      <c r="B312" s="16"/>
      <c r="C312" s="18" t="s">
        <v>20</v>
      </c>
      <c r="D312" s="50" t="s">
        <v>347</v>
      </c>
      <c r="E312" s="82" t="s">
        <v>348</v>
      </c>
      <c r="F312" s="62" t="s">
        <v>348</v>
      </c>
      <c r="G312" s="62" t="s">
        <v>348</v>
      </c>
      <c r="H312" s="62" t="s">
        <v>348</v>
      </c>
      <c r="I312" s="5"/>
      <c r="J312" s="5"/>
      <c r="K312" s="5">
        <v>1500</v>
      </c>
      <c r="L312" s="5">
        <v>0</v>
      </c>
      <c r="M312" s="5">
        <v>0</v>
      </c>
      <c r="N312" s="5">
        <v>0</v>
      </c>
      <c r="O312" s="5">
        <v>0</v>
      </c>
      <c r="P312" s="5">
        <v>0</v>
      </c>
    </row>
    <row r="313" spans="1:16" ht="28.2" customHeight="1" thickBot="1" x14ac:dyDescent="0.35">
      <c r="B313" s="16"/>
      <c r="C313" s="18" t="s">
        <v>27</v>
      </c>
      <c r="D313" s="48" t="s">
        <v>349</v>
      </c>
      <c r="E313" s="37" t="s">
        <v>52</v>
      </c>
      <c r="F313" s="37" t="s">
        <v>52</v>
      </c>
      <c r="G313" s="37" t="s">
        <v>52</v>
      </c>
      <c r="H313" s="37" t="s">
        <v>52</v>
      </c>
      <c r="I313" s="5"/>
      <c r="J313" s="5"/>
      <c r="K313" s="5">
        <v>4000</v>
      </c>
      <c r="L313" s="5">
        <v>1000</v>
      </c>
      <c r="M313" s="5">
        <v>0</v>
      </c>
      <c r="N313" s="5">
        <v>0</v>
      </c>
      <c r="O313" s="5">
        <v>0</v>
      </c>
      <c r="P313" s="5">
        <v>0</v>
      </c>
    </row>
    <row r="314" spans="1:16" ht="28.2" customHeight="1" thickBot="1" x14ac:dyDescent="0.35">
      <c r="B314" s="21" t="s">
        <v>38</v>
      </c>
      <c r="C314" s="21"/>
      <c r="D314" s="106" t="s">
        <v>350</v>
      </c>
      <c r="E314" s="107"/>
      <c r="F314" s="107"/>
      <c r="G314" s="107"/>
      <c r="H314" s="108"/>
      <c r="I314" s="10"/>
      <c r="J314" s="12"/>
      <c r="K314" s="12">
        <f t="shared" ref="K314:M314" si="104">K315+K316</f>
        <v>11553</v>
      </c>
      <c r="L314" s="12">
        <f t="shared" ref="L314:O314" si="105">L315+L316</f>
        <v>27053</v>
      </c>
      <c r="M314" s="12">
        <f t="shared" si="104"/>
        <v>0</v>
      </c>
      <c r="N314" s="12">
        <f t="shared" si="105"/>
        <v>0</v>
      </c>
      <c r="O314" s="12">
        <f t="shared" si="105"/>
        <v>0</v>
      </c>
      <c r="P314" s="12">
        <f t="shared" ref="P314" si="106">P315+P316</f>
        <v>0</v>
      </c>
    </row>
    <row r="315" spans="1:16" ht="28.2" customHeight="1" thickBot="1" x14ac:dyDescent="0.35">
      <c r="B315" s="76"/>
      <c r="C315" s="19" t="s">
        <v>15</v>
      </c>
      <c r="D315" s="48" t="s">
        <v>351</v>
      </c>
      <c r="E315" s="37" t="s">
        <v>52</v>
      </c>
      <c r="F315" s="37" t="s">
        <v>52</v>
      </c>
      <c r="G315" s="37" t="s">
        <v>52</v>
      </c>
      <c r="H315" s="37" t="s">
        <v>52</v>
      </c>
      <c r="I315" s="32"/>
      <c r="J315" s="5"/>
      <c r="K315" s="5">
        <v>11553</v>
      </c>
      <c r="L315" s="5">
        <v>0</v>
      </c>
      <c r="M315" s="5">
        <v>0</v>
      </c>
      <c r="N315" s="5">
        <v>0</v>
      </c>
      <c r="O315" s="5">
        <v>0</v>
      </c>
      <c r="P315" s="5">
        <v>0</v>
      </c>
    </row>
    <row r="316" spans="1:16" ht="28.2" customHeight="1" thickBot="1" x14ac:dyDescent="0.35">
      <c r="B316" s="16"/>
      <c r="C316" s="19" t="s">
        <v>18</v>
      </c>
      <c r="D316" s="67" t="s">
        <v>352</v>
      </c>
      <c r="E316" s="37" t="s">
        <v>52</v>
      </c>
      <c r="F316" s="37" t="s">
        <v>52</v>
      </c>
      <c r="G316" s="37" t="s">
        <v>52</v>
      </c>
      <c r="H316" s="37" t="s">
        <v>52</v>
      </c>
      <c r="I316" s="32"/>
      <c r="J316" s="5"/>
      <c r="K316" s="5">
        <v>0</v>
      </c>
      <c r="L316" s="5">
        <v>27053</v>
      </c>
      <c r="M316" s="5">
        <v>0</v>
      </c>
      <c r="N316" s="5">
        <v>0</v>
      </c>
      <c r="O316" s="5">
        <v>0</v>
      </c>
      <c r="P316" s="5">
        <v>0</v>
      </c>
    </row>
    <row r="317" spans="1:16" ht="28.2" customHeight="1" thickBot="1" x14ac:dyDescent="0.35">
      <c r="A317" s="1" t="s">
        <v>578</v>
      </c>
      <c r="B317" s="3"/>
      <c r="C317" s="2"/>
      <c r="D317" s="112" t="s">
        <v>353</v>
      </c>
      <c r="E317" s="113"/>
      <c r="F317" s="113"/>
      <c r="G317" s="113"/>
      <c r="H317" s="114"/>
      <c r="I317" s="56">
        <f>I318+I325+I329+I336</f>
        <v>46074</v>
      </c>
      <c r="J317" s="33">
        <f t="shared" ref="J317:P317" si="107">J318+J325+J329+J336</f>
        <v>46574</v>
      </c>
      <c r="K317" s="33">
        <f t="shared" si="107"/>
        <v>38006</v>
      </c>
      <c r="L317" s="33">
        <f t="shared" si="107"/>
        <v>38009.360000000001</v>
      </c>
      <c r="M317" s="33">
        <f t="shared" si="107"/>
        <v>0</v>
      </c>
      <c r="N317" s="33">
        <f t="shared" si="107"/>
        <v>0</v>
      </c>
      <c r="O317" s="33">
        <f t="shared" si="107"/>
        <v>0</v>
      </c>
      <c r="P317" s="33">
        <f t="shared" si="107"/>
        <v>0</v>
      </c>
    </row>
    <row r="318" spans="1:16" ht="28.2" customHeight="1" thickBot="1" x14ac:dyDescent="0.35">
      <c r="B318" s="21" t="s">
        <v>13</v>
      </c>
      <c r="C318" s="20"/>
      <c r="D318" s="106" t="s">
        <v>354</v>
      </c>
      <c r="E318" s="107"/>
      <c r="F318" s="107"/>
      <c r="G318" s="107"/>
      <c r="H318" s="108"/>
      <c r="I318" s="10">
        <f>SUM(I319:I324)</f>
        <v>14500</v>
      </c>
      <c r="J318" s="12">
        <f t="shared" ref="J318:P318" si="108">SUM(J319:J324)</f>
        <v>500</v>
      </c>
      <c r="K318" s="12">
        <f t="shared" si="108"/>
        <v>9200</v>
      </c>
      <c r="L318" s="12">
        <f t="shared" si="108"/>
        <v>500</v>
      </c>
      <c r="M318" s="12">
        <f t="shared" si="108"/>
        <v>0</v>
      </c>
      <c r="N318" s="12">
        <f t="shared" si="108"/>
        <v>0</v>
      </c>
      <c r="O318" s="12">
        <f t="shared" si="108"/>
        <v>0</v>
      </c>
      <c r="P318" s="12">
        <f t="shared" si="108"/>
        <v>0</v>
      </c>
    </row>
    <row r="319" spans="1:16" ht="28.2" customHeight="1" thickBot="1" x14ac:dyDescent="0.35">
      <c r="B319" s="16"/>
      <c r="C319" s="19" t="s">
        <v>15</v>
      </c>
      <c r="D319" s="48" t="s">
        <v>355</v>
      </c>
      <c r="E319" s="37" t="s">
        <v>52</v>
      </c>
      <c r="F319" s="37" t="s">
        <v>52</v>
      </c>
      <c r="G319" s="37" t="s">
        <v>52</v>
      </c>
      <c r="H319" s="37" t="s">
        <v>52</v>
      </c>
      <c r="I319" s="5">
        <f>2000+2000</f>
        <v>4000</v>
      </c>
      <c r="J319" s="5">
        <v>0</v>
      </c>
      <c r="K319" s="5">
        <v>2000</v>
      </c>
      <c r="L319" s="5">
        <v>0</v>
      </c>
      <c r="M319" s="5">
        <v>0</v>
      </c>
      <c r="N319" s="5">
        <v>0</v>
      </c>
      <c r="O319" s="5">
        <v>0</v>
      </c>
      <c r="P319" s="5">
        <v>0</v>
      </c>
    </row>
    <row r="320" spans="1:16" ht="28.2" customHeight="1" thickBot="1" x14ac:dyDescent="0.35">
      <c r="B320" s="16"/>
      <c r="C320" s="19" t="s">
        <v>18</v>
      </c>
      <c r="D320" s="48" t="s">
        <v>356</v>
      </c>
      <c r="E320" s="37">
        <v>2</v>
      </c>
      <c r="F320" s="37" t="s">
        <v>52</v>
      </c>
      <c r="G320" s="37" t="s">
        <v>52</v>
      </c>
      <c r="H320" s="37" t="s">
        <v>52</v>
      </c>
      <c r="I320" s="5">
        <v>1500</v>
      </c>
      <c r="J320" s="5">
        <v>0</v>
      </c>
      <c r="K320" s="5">
        <v>500</v>
      </c>
      <c r="L320" s="5">
        <v>0</v>
      </c>
      <c r="M320" s="5">
        <v>0</v>
      </c>
      <c r="N320" s="5">
        <v>0</v>
      </c>
      <c r="O320" s="5">
        <v>0</v>
      </c>
      <c r="P320" s="5">
        <v>0</v>
      </c>
    </row>
    <row r="321" spans="2:16" ht="28.2" customHeight="1" thickBot="1" x14ac:dyDescent="0.35">
      <c r="B321" s="16"/>
      <c r="C321" s="19" t="s">
        <v>20</v>
      </c>
      <c r="D321" s="48" t="s">
        <v>357</v>
      </c>
      <c r="E321" s="37" t="s">
        <v>52</v>
      </c>
      <c r="F321" s="37" t="s">
        <v>52</v>
      </c>
      <c r="G321" s="37" t="s">
        <v>52</v>
      </c>
      <c r="H321" s="37" t="s">
        <v>52</v>
      </c>
      <c r="I321" s="5">
        <v>0</v>
      </c>
      <c r="J321" s="5">
        <v>0</v>
      </c>
      <c r="K321" s="5">
        <v>0</v>
      </c>
      <c r="L321" s="5">
        <v>0</v>
      </c>
      <c r="M321" s="5">
        <v>0</v>
      </c>
      <c r="N321" s="5">
        <v>0</v>
      </c>
      <c r="O321" s="5">
        <v>0</v>
      </c>
      <c r="P321" s="5">
        <v>0</v>
      </c>
    </row>
    <row r="322" spans="2:16" ht="28.2" customHeight="1" thickBot="1" x14ac:dyDescent="0.35">
      <c r="B322" s="16"/>
      <c r="C322" s="19" t="s">
        <v>27</v>
      </c>
      <c r="D322" s="48" t="s">
        <v>358</v>
      </c>
      <c r="E322" s="37" t="s">
        <v>52</v>
      </c>
      <c r="F322" s="37" t="s">
        <v>52</v>
      </c>
      <c r="G322" s="37" t="s">
        <v>52</v>
      </c>
      <c r="H322" s="37" t="s">
        <v>52</v>
      </c>
      <c r="I322" s="5">
        <f>2500+1000+500</f>
        <v>4000</v>
      </c>
      <c r="J322" s="5">
        <v>0</v>
      </c>
      <c r="K322" s="5">
        <f>2500+1000+1000</f>
        <v>4500</v>
      </c>
      <c r="L322" s="5">
        <v>0</v>
      </c>
      <c r="M322" s="5">
        <v>0</v>
      </c>
      <c r="N322" s="5">
        <v>0</v>
      </c>
      <c r="O322" s="5">
        <v>0</v>
      </c>
      <c r="P322" s="5">
        <v>0</v>
      </c>
    </row>
    <row r="323" spans="2:16" ht="28.2" customHeight="1" thickBot="1" x14ac:dyDescent="0.35">
      <c r="B323" s="16"/>
      <c r="C323" s="19" t="s">
        <v>30</v>
      </c>
      <c r="D323" s="48" t="s">
        <v>359</v>
      </c>
      <c r="E323" s="37">
        <v>9</v>
      </c>
      <c r="F323" s="37" t="s">
        <v>52</v>
      </c>
      <c r="G323" s="37" t="s">
        <v>52</v>
      </c>
      <c r="H323" s="37" t="s">
        <v>52</v>
      </c>
      <c r="I323" s="5">
        <v>0</v>
      </c>
      <c r="J323" s="5">
        <v>0</v>
      </c>
      <c r="K323" s="5">
        <v>0</v>
      </c>
      <c r="L323" s="5">
        <v>0</v>
      </c>
      <c r="M323" s="5">
        <v>0</v>
      </c>
      <c r="N323" s="5">
        <v>0</v>
      </c>
      <c r="O323" s="5">
        <v>0</v>
      </c>
      <c r="P323" s="5">
        <v>0</v>
      </c>
    </row>
    <row r="324" spans="2:16" ht="60.6" customHeight="1" thickBot="1" x14ac:dyDescent="0.35">
      <c r="B324" s="16"/>
      <c r="C324" s="19" t="s">
        <v>32</v>
      </c>
      <c r="D324" s="48" t="s">
        <v>360</v>
      </c>
      <c r="E324" s="37" t="s">
        <v>52</v>
      </c>
      <c r="F324" s="37" t="s">
        <v>52</v>
      </c>
      <c r="G324" s="37" t="s">
        <v>52</v>
      </c>
      <c r="H324" s="37" t="s">
        <v>52</v>
      </c>
      <c r="I324" s="5">
        <v>5000</v>
      </c>
      <c r="J324" s="5">
        <v>500</v>
      </c>
      <c r="K324" s="5">
        <v>2200</v>
      </c>
      <c r="L324" s="5">
        <v>500</v>
      </c>
      <c r="M324" s="5">
        <v>0</v>
      </c>
      <c r="N324" s="5">
        <v>0</v>
      </c>
      <c r="O324" s="5">
        <v>0</v>
      </c>
      <c r="P324" s="5">
        <v>0</v>
      </c>
    </row>
    <row r="325" spans="2:16" ht="28.2" customHeight="1" thickBot="1" x14ac:dyDescent="0.35">
      <c r="B325" s="21" t="s">
        <v>22</v>
      </c>
      <c r="C325" s="83"/>
      <c r="D325" s="106" t="s">
        <v>361</v>
      </c>
      <c r="E325" s="107"/>
      <c r="F325" s="107"/>
      <c r="G325" s="107"/>
      <c r="H325" s="108"/>
      <c r="I325" s="10">
        <f>SUM(I326:I328)</f>
        <v>4600</v>
      </c>
      <c r="J325" s="12">
        <f t="shared" ref="J325:P325" si="109">SUM(J326:J328)</f>
        <v>0</v>
      </c>
      <c r="K325" s="12">
        <f t="shared" si="109"/>
        <v>1300</v>
      </c>
      <c r="L325" s="12">
        <f t="shared" si="109"/>
        <v>0</v>
      </c>
      <c r="M325" s="12">
        <f t="shared" si="109"/>
        <v>0</v>
      </c>
      <c r="N325" s="12">
        <f t="shared" si="109"/>
        <v>0</v>
      </c>
      <c r="O325" s="12">
        <f t="shared" si="109"/>
        <v>0</v>
      </c>
      <c r="P325" s="12">
        <f t="shared" si="109"/>
        <v>0</v>
      </c>
    </row>
    <row r="326" spans="2:16" ht="51.6" customHeight="1" thickBot="1" x14ac:dyDescent="0.35">
      <c r="B326" s="16"/>
      <c r="C326" s="18" t="s">
        <v>15</v>
      </c>
      <c r="D326" s="50" t="s">
        <v>362</v>
      </c>
      <c r="E326" s="37" t="s">
        <v>52</v>
      </c>
      <c r="F326" s="37" t="s">
        <v>52</v>
      </c>
      <c r="G326" s="37" t="s">
        <v>52</v>
      </c>
      <c r="H326" s="37" t="s">
        <v>52</v>
      </c>
      <c r="I326" s="5">
        <v>4000</v>
      </c>
      <c r="J326" s="5">
        <v>0</v>
      </c>
      <c r="K326" s="5">
        <v>1200</v>
      </c>
      <c r="L326" s="5">
        <v>0</v>
      </c>
      <c r="M326" s="5">
        <v>0</v>
      </c>
      <c r="N326" s="5">
        <v>0</v>
      </c>
      <c r="O326" s="5">
        <v>0</v>
      </c>
      <c r="P326" s="5">
        <v>0</v>
      </c>
    </row>
    <row r="327" spans="2:16" ht="28.2" customHeight="1" thickBot="1" x14ac:dyDescent="0.35">
      <c r="B327" s="16"/>
      <c r="C327" s="18" t="s">
        <v>18</v>
      </c>
      <c r="D327" s="50" t="s">
        <v>363</v>
      </c>
      <c r="E327" s="37">
        <v>6</v>
      </c>
      <c r="F327" s="37">
        <v>6</v>
      </c>
      <c r="G327" s="37">
        <v>6</v>
      </c>
      <c r="H327" s="37">
        <v>6</v>
      </c>
      <c r="I327" s="5">
        <v>100</v>
      </c>
      <c r="J327" s="5">
        <v>0</v>
      </c>
      <c r="K327" s="5">
        <v>100</v>
      </c>
      <c r="L327" s="5">
        <v>0</v>
      </c>
      <c r="M327" s="5">
        <v>0</v>
      </c>
      <c r="N327" s="5">
        <v>0</v>
      </c>
      <c r="O327" s="5">
        <v>0</v>
      </c>
      <c r="P327" s="5">
        <v>0</v>
      </c>
    </row>
    <row r="328" spans="2:16" ht="28.2" customHeight="1" thickBot="1" x14ac:dyDescent="0.35">
      <c r="B328" s="16"/>
      <c r="C328" s="18" t="s">
        <v>20</v>
      </c>
      <c r="D328" s="50" t="s">
        <v>364</v>
      </c>
      <c r="E328" s="37" t="s">
        <v>52</v>
      </c>
      <c r="F328" s="37" t="s">
        <v>52</v>
      </c>
      <c r="G328" s="37" t="s">
        <v>52</v>
      </c>
      <c r="H328" s="37" t="s">
        <v>52</v>
      </c>
      <c r="I328" s="5">
        <v>500</v>
      </c>
      <c r="J328" s="5">
        <v>0</v>
      </c>
      <c r="K328" s="5">
        <v>0</v>
      </c>
      <c r="L328" s="5">
        <v>0</v>
      </c>
      <c r="M328" s="5">
        <v>0</v>
      </c>
      <c r="N328" s="5">
        <v>0</v>
      </c>
      <c r="O328" s="5">
        <v>0</v>
      </c>
      <c r="P328" s="5">
        <v>0</v>
      </c>
    </row>
    <row r="329" spans="2:16" ht="28.2" customHeight="1" thickBot="1" x14ac:dyDescent="0.35">
      <c r="B329" s="21" t="s">
        <v>38</v>
      </c>
      <c r="C329" s="21"/>
      <c r="D329" s="106" t="s">
        <v>365</v>
      </c>
      <c r="E329" s="107"/>
      <c r="F329" s="107"/>
      <c r="G329" s="107"/>
      <c r="H329" s="108"/>
      <c r="I329" s="10">
        <f>SUM(I330:I335)</f>
        <v>400</v>
      </c>
      <c r="J329" s="12">
        <f t="shared" ref="J329:P329" si="110">SUM(J330:J335)</f>
        <v>0</v>
      </c>
      <c r="K329" s="12">
        <f t="shared" si="110"/>
        <v>400</v>
      </c>
      <c r="L329" s="12">
        <f t="shared" si="110"/>
        <v>0</v>
      </c>
      <c r="M329" s="12">
        <f t="shared" si="110"/>
        <v>0</v>
      </c>
      <c r="N329" s="12">
        <f t="shared" si="110"/>
        <v>0</v>
      </c>
      <c r="O329" s="12">
        <f t="shared" si="110"/>
        <v>0</v>
      </c>
      <c r="P329" s="12">
        <f t="shared" si="110"/>
        <v>0</v>
      </c>
    </row>
    <row r="330" spans="2:16" ht="28.2" customHeight="1" thickBot="1" x14ac:dyDescent="0.35">
      <c r="B330" s="16"/>
      <c r="C330" s="19" t="s">
        <v>15</v>
      </c>
      <c r="D330" s="48" t="s">
        <v>366</v>
      </c>
      <c r="E330" s="37">
        <v>11</v>
      </c>
      <c r="F330" s="37">
        <v>11</v>
      </c>
      <c r="G330" s="37">
        <v>11</v>
      </c>
      <c r="H330" s="37">
        <v>11</v>
      </c>
      <c r="I330" s="5">
        <v>350</v>
      </c>
      <c r="J330" s="5">
        <v>0</v>
      </c>
      <c r="K330" s="5">
        <v>350</v>
      </c>
      <c r="L330" s="5">
        <v>0</v>
      </c>
      <c r="M330" s="5">
        <v>0</v>
      </c>
      <c r="N330" s="5">
        <v>0</v>
      </c>
      <c r="O330" s="5">
        <v>0</v>
      </c>
      <c r="P330" s="5">
        <v>0</v>
      </c>
    </row>
    <row r="331" spans="2:16" ht="28.2" customHeight="1" thickBot="1" x14ac:dyDescent="0.35">
      <c r="B331" s="16"/>
      <c r="C331" s="19" t="s">
        <v>18</v>
      </c>
      <c r="D331" s="50" t="s">
        <v>367</v>
      </c>
      <c r="E331" s="37" t="s">
        <v>52</v>
      </c>
      <c r="F331" s="37" t="s">
        <v>52</v>
      </c>
      <c r="G331" s="37" t="s">
        <v>52</v>
      </c>
      <c r="H331" s="37" t="s">
        <v>52</v>
      </c>
      <c r="I331" s="5">
        <v>0</v>
      </c>
      <c r="J331" s="5">
        <v>0</v>
      </c>
      <c r="K331" s="5">
        <v>0</v>
      </c>
      <c r="L331" s="5">
        <v>0</v>
      </c>
      <c r="M331" s="5">
        <v>0</v>
      </c>
      <c r="N331" s="5">
        <v>0</v>
      </c>
      <c r="O331" s="5">
        <v>0</v>
      </c>
      <c r="P331" s="5">
        <v>0</v>
      </c>
    </row>
    <row r="332" spans="2:16" ht="43.8" thickBot="1" x14ac:dyDescent="0.35">
      <c r="B332" s="16"/>
      <c r="C332" s="19" t="s">
        <v>20</v>
      </c>
      <c r="D332" s="50" t="s">
        <v>368</v>
      </c>
      <c r="E332" s="37">
        <v>10</v>
      </c>
      <c r="F332" s="37">
        <v>6</v>
      </c>
      <c r="G332" s="37">
        <v>6</v>
      </c>
      <c r="H332" s="37" t="s">
        <v>67</v>
      </c>
      <c r="I332" s="5">
        <v>50</v>
      </c>
      <c r="J332" s="5">
        <v>0</v>
      </c>
      <c r="K332" s="5">
        <v>50</v>
      </c>
      <c r="L332" s="5">
        <v>0</v>
      </c>
      <c r="M332" s="5">
        <v>0</v>
      </c>
      <c r="N332" s="5">
        <v>0</v>
      </c>
      <c r="O332" s="5">
        <v>0</v>
      </c>
      <c r="P332" s="5">
        <v>0</v>
      </c>
    </row>
    <row r="333" spans="2:16" ht="46.2" customHeight="1" thickBot="1" x14ac:dyDescent="0.35">
      <c r="B333" s="16"/>
      <c r="C333" s="19" t="s">
        <v>27</v>
      </c>
      <c r="D333" s="50" t="s">
        <v>369</v>
      </c>
      <c r="E333" s="37" t="s">
        <v>52</v>
      </c>
      <c r="F333" s="37" t="s">
        <v>52</v>
      </c>
      <c r="G333" s="37" t="s">
        <v>52</v>
      </c>
      <c r="H333" s="37" t="s">
        <v>52</v>
      </c>
      <c r="I333" s="5">
        <v>0</v>
      </c>
      <c r="J333" s="5">
        <v>0</v>
      </c>
      <c r="K333" s="5">
        <v>0</v>
      </c>
      <c r="L333" s="5">
        <v>0</v>
      </c>
      <c r="M333" s="5">
        <v>0</v>
      </c>
      <c r="N333" s="5">
        <v>0</v>
      </c>
      <c r="O333" s="5">
        <v>0</v>
      </c>
      <c r="P333" s="5">
        <v>0</v>
      </c>
    </row>
    <row r="334" spans="2:16" ht="28.2" customHeight="1" thickBot="1" x14ac:dyDescent="0.35">
      <c r="B334" s="16"/>
      <c r="C334" s="19" t="s">
        <v>30</v>
      </c>
      <c r="D334" s="50" t="s">
        <v>370</v>
      </c>
      <c r="E334" s="37" t="s">
        <v>371</v>
      </c>
      <c r="F334" s="37" t="s">
        <v>371</v>
      </c>
      <c r="G334" s="37" t="s">
        <v>371</v>
      </c>
      <c r="H334" s="37" t="s">
        <v>371</v>
      </c>
      <c r="I334" s="5">
        <v>0</v>
      </c>
      <c r="J334" s="5">
        <v>0</v>
      </c>
      <c r="K334" s="5">
        <v>0</v>
      </c>
      <c r="L334" s="5">
        <v>0</v>
      </c>
      <c r="M334" s="5">
        <v>0</v>
      </c>
      <c r="N334" s="5">
        <v>0</v>
      </c>
      <c r="O334" s="5">
        <v>0</v>
      </c>
      <c r="P334" s="5">
        <v>0</v>
      </c>
    </row>
    <row r="335" spans="2:16" ht="46.95" customHeight="1" thickBot="1" x14ac:dyDescent="0.35">
      <c r="B335" s="16"/>
      <c r="C335" s="19" t="s">
        <v>32</v>
      </c>
      <c r="D335" s="50" t="s">
        <v>372</v>
      </c>
      <c r="E335" s="37" t="s">
        <v>52</v>
      </c>
      <c r="F335" s="37" t="s">
        <v>52</v>
      </c>
      <c r="G335" s="37" t="s">
        <v>52</v>
      </c>
      <c r="H335" s="37" t="s">
        <v>52</v>
      </c>
      <c r="I335" s="5">
        <v>0</v>
      </c>
      <c r="J335" s="5">
        <v>0</v>
      </c>
      <c r="K335" s="5">
        <v>0</v>
      </c>
      <c r="L335" s="5">
        <v>0</v>
      </c>
      <c r="M335" s="5">
        <v>0</v>
      </c>
      <c r="N335" s="5">
        <v>0</v>
      </c>
      <c r="O335" s="5">
        <v>0</v>
      </c>
      <c r="P335" s="5">
        <v>0</v>
      </c>
    </row>
    <row r="336" spans="2:16" ht="28.2" customHeight="1" thickBot="1" x14ac:dyDescent="0.35">
      <c r="B336" s="21" t="s">
        <v>44</v>
      </c>
      <c r="C336" s="21"/>
      <c r="D336" s="106" t="s">
        <v>350</v>
      </c>
      <c r="E336" s="107"/>
      <c r="F336" s="107"/>
      <c r="G336" s="107"/>
      <c r="H336" s="108"/>
      <c r="I336" s="10">
        <f>I337+I338</f>
        <v>26574</v>
      </c>
      <c r="J336" s="12">
        <f t="shared" ref="J336:P336" si="111">J337+J338</f>
        <v>46074</v>
      </c>
      <c r="K336" s="12">
        <f t="shared" si="111"/>
        <v>27106</v>
      </c>
      <c r="L336" s="12">
        <f t="shared" si="111"/>
        <v>37509.360000000001</v>
      </c>
      <c r="M336" s="12">
        <f t="shared" si="111"/>
        <v>0</v>
      </c>
      <c r="N336" s="12">
        <f t="shared" si="111"/>
        <v>0</v>
      </c>
      <c r="O336" s="12">
        <f t="shared" si="111"/>
        <v>0</v>
      </c>
      <c r="P336" s="12">
        <f t="shared" si="111"/>
        <v>0</v>
      </c>
    </row>
    <row r="337" spans="1:16" ht="28.2" customHeight="1" thickBot="1" x14ac:dyDescent="0.35">
      <c r="B337" s="76"/>
      <c r="C337" s="19" t="s">
        <v>15</v>
      </c>
      <c r="D337" s="74" t="s">
        <v>373</v>
      </c>
      <c r="E337" s="38" t="s">
        <v>52</v>
      </c>
      <c r="F337" s="38" t="s">
        <v>52</v>
      </c>
      <c r="G337" s="38" t="s">
        <v>52</v>
      </c>
      <c r="H337" s="38" t="s">
        <v>52</v>
      </c>
      <c r="I337" s="32">
        <f>17292+6543+2739</f>
        <v>26574</v>
      </c>
      <c r="J337" s="5">
        <v>0</v>
      </c>
      <c r="K337" s="5">
        <f>17638+6674+2794</f>
        <v>27106</v>
      </c>
      <c r="L337" s="5">
        <v>0</v>
      </c>
      <c r="M337" s="5">
        <v>0</v>
      </c>
      <c r="N337" s="5">
        <v>0</v>
      </c>
      <c r="O337" s="5">
        <v>0</v>
      </c>
      <c r="P337" s="5">
        <v>0</v>
      </c>
    </row>
    <row r="338" spans="1:16" ht="28.2" customHeight="1" thickBot="1" x14ac:dyDescent="0.35">
      <c r="B338" s="16"/>
      <c r="C338" s="19" t="s">
        <v>18</v>
      </c>
      <c r="D338" s="74" t="s">
        <v>352</v>
      </c>
      <c r="E338" s="38" t="s">
        <v>52</v>
      </c>
      <c r="F338" s="38" t="s">
        <v>52</v>
      </c>
      <c r="G338" s="84" t="s">
        <v>52</v>
      </c>
      <c r="H338" s="38" t="s">
        <v>52</v>
      </c>
      <c r="I338" s="32">
        <v>0</v>
      </c>
      <c r="J338" s="5">
        <v>46074</v>
      </c>
      <c r="K338" s="5">
        <v>0</v>
      </c>
      <c r="L338" s="5">
        <v>37509.360000000001</v>
      </c>
      <c r="M338" s="5">
        <v>0</v>
      </c>
      <c r="N338" s="5">
        <v>0</v>
      </c>
      <c r="O338" s="5">
        <v>0</v>
      </c>
      <c r="P338" s="5">
        <v>0</v>
      </c>
    </row>
    <row r="339" spans="1:16" ht="28.2" customHeight="1" thickBot="1" x14ac:dyDescent="0.35">
      <c r="A339" s="1" t="s">
        <v>579</v>
      </c>
      <c r="B339" s="3"/>
      <c r="C339" s="2"/>
      <c r="D339" s="112" t="s">
        <v>374</v>
      </c>
      <c r="E339" s="113"/>
      <c r="F339" s="113"/>
      <c r="G339" s="113"/>
      <c r="H339" s="114"/>
      <c r="I339" s="44"/>
      <c r="J339" s="9"/>
      <c r="K339" s="9"/>
      <c r="L339" s="9"/>
      <c r="M339" s="9"/>
      <c r="N339" s="9"/>
      <c r="O339" s="9"/>
      <c r="P339" s="9"/>
    </row>
    <row r="340" spans="1:16" ht="28.2" customHeight="1" thickBot="1" x14ac:dyDescent="0.35">
      <c r="A340" s="1" t="s">
        <v>580</v>
      </c>
      <c r="B340" s="3"/>
      <c r="C340" s="2"/>
      <c r="D340" s="112" t="s">
        <v>375</v>
      </c>
      <c r="E340" s="113"/>
      <c r="F340" s="113"/>
      <c r="G340" s="113"/>
      <c r="H340" s="114"/>
      <c r="I340" s="44">
        <f>I347+I364+I370+I375+I341+I380</f>
        <v>81569</v>
      </c>
      <c r="J340" s="9">
        <f t="shared" ref="J340:P340" si="112">J347+J364+J370+J375+J341+J380</f>
        <v>73500</v>
      </c>
      <c r="K340" s="9">
        <f t="shared" si="112"/>
        <v>39250</v>
      </c>
      <c r="L340" s="45">
        <f t="shared" si="112"/>
        <v>8250</v>
      </c>
      <c r="M340" s="44">
        <f t="shared" si="112"/>
        <v>15000</v>
      </c>
      <c r="N340" s="9">
        <f t="shared" si="112"/>
        <v>10000</v>
      </c>
      <c r="O340" s="9">
        <f t="shared" si="112"/>
        <v>15000</v>
      </c>
      <c r="P340" s="9">
        <f t="shared" si="112"/>
        <v>10000</v>
      </c>
    </row>
    <row r="341" spans="1:16" ht="28.2" customHeight="1" thickBot="1" x14ac:dyDescent="0.35">
      <c r="B341" s="21" t="s">
        <v>13</v>
      </c>
      <c r="C341" s="20"/>
      <c r="D341" s="106" t="s">
        <v>376</v>
      </c>
      <c r="E341" s="107"/>
      <c r="F341" s="107"/>
      <c r="G341" s="107"/>
      <c r="H341" s="108"/>
      <c r="I341" s="10">
        <f t="shared" ref="I341:P341" si="113">SUM(I342:I346)</f>
        <v>15299</v>
      </c>
      <c r="J341" s="12">
        <f t="shared" si="113"/>
        <v>0</v>
      </c>
      <c r="K341" s="12">
        <f t="shared" si="113"/>
        <v>0</v>
      </c>
      <c r="L341" s="12">
        <f t="shared" si="113"/>
        <v>0</v>
      </c>
      <c r="M341" s="10">
        <f t="shared" si="113"/>
        <v>0</v>
      </c>
      <c r="N341" s="12">
        <f t="shared" si="113"/>
        <v>0</v>
      </c>
      <c r="O341" s="12">
        <f t="shared" si="113"/>
        <v>0</v>
      </c>
      <c r="P341" s="12">
        <f t="shared" si="113"/>
        <v>0</v>
      </c>
    </row>
    <row r="342" spans="1:16" ht="28.2" customHeight="1" thickBot="1" x14ac:dyDescent="0.35">
      <c r="B342" s="16"/>
      <c r="C342" s="18" t="s">
        <v>15</v>
      </c>
      <c r="D342" s="48" t="s">
        <v>377</v>
      </c>
      <c r="E342" s="60" t="s">
        <v>17</v>
      </c>
      <c r="F342" s="37">
        <v>10</v>
      </c>
      <c r="G342" s="84" t="s">
        <v>52</v>
      </c>
      <c r="H342" s="38" t="s">
        <v>52</v>
      </c>
      <c r="I342" s="5">
        <v>0</v>
      </c>
      <c r="J342" s="5">
        <v>0</v>
      </c>
      <c r="K342" s="5">
        <v>0</v>
      </c>
      <c r="L342" s="6">
        <v>0</v>
      </c>
      <c r="M342" s="5">
        <v>0</v>
      </c>
      <c r="N342" s="5">
        <v>0</v>
      </c>
      <c r="O342" s="5">
        <v>0</v>
      </c>
      <c r="P342" s="5">
        <v>0</v>
      </c>
    </row>
    <row r="343" spans="1:16" ht="28.2" customHeight="1" thickBot="1" x14ac:dyDescent="0.35">
      <c r="B343" s="16"/>
      <c r="C343" s="19" t="s">
        <v>18</v>
      </c>
      <c r="D343" s="48" t="s">
        <v>378</v>
      </c>
      <c r="E343" s="37">
        <v>1</v>
      </c>
      <c r="F343" s="38" t="s">
        <v>52</v>
      </c>
      <c r="G343" s="84" t="s">
        <v>52</v>
      </c>
      <c r="H343" s="38" t="s">
        <v>52</v>
      </c>
      <c r="I343" s="5">
        <v>15299</v>
      </c>
      <c r="J343" s="5">
        <v>0</v>
      </c>
      <c r="K343" s="5">
        <v>0</v>
      </c>
      <c r="L343" s="6">
        <v>0</v>
      </c>
      <c r="M343" s="5">
        <v>0</v>
      </c>
      <c r="N343" s="5">
        <v>0</v>
      </c>
      <c r="O343" s="5">
        <v>0</v>
      </c>
      <c r="P343" s="5">
        <v>0</v>
      </c>
    </row>
    <row r="344" spans="1:16" ht="28.2" customHeight="1" thickBot="1" x14ac:dyDescent="0.35">
      <c r="B344" s="16"/>
      <c r="C344" s="19" t="s">
        <v>20</v>
      </c>
      <c r="D344" s="48" t="s">
        <v>379</v>
      </c>
      <c r="E344" s="60" t="s">
        <v>17</v>
      </c>
      <c r="F344" s="37">
        <v>9</v>
      </c>
      <c r="G344" s="84" t="s">
        <v>52</v>
      </c>
      <c r="H344" s="38" t="s">
        <v>52</v>
      </c>
      <c r="I344" s="5">
        <v>0</v>
      </c>
      <c r="J344" s="5">
        <v>0</v>
      </c>
      <c r="K344" s="5">
        <v>0</v>
      </c>
      <c r="L344" s="6">
        <v>0</v>
      </c>
      <c r="M344" s="5">
        <v>0</v>
      </c>
      <c r="N344" s="5">
        <v>0</v>
      </c>
      <c r="O344" s="5">
        <v>0</v>
      </c>
      <c r="P344" s="5">
        <v>0</v>
      </c>
    </row>
    <row r="345" spans="1:16" ht="28.2" customHeight="1" thickBot="1" x14ac:dyDescent="0.35">
      <c r="B345" s="16"/>
      <c r="C345" s="19" t="s">
        <v>27</v>
      </c>
      <c r="D345" s="48" t="s">
        <v>380</v>
      </c>
      <c r="E345" s="37">
        <v>9</v>
      </c>
      <c r="F345" s="38" t="s">
        <v>52</v>
      </c>
      <c r="G345" s="84" t="s">
        <v>52</v>
      </c>
      <c r="H345" s="38" t="s">
        <v>52</v>
      </c>
      <c r="I345" s="5">
        <v>0</v>
      </c>
      <c r="J345" s="5">
        <v>0</v>
      </c>
      <c r="K345" s="5">
        <v>0</v>
      </c>
      <c r="L345" s="6">
        <v>0</v>
      </c>
      <c r="M345" s="5">
        <v>0</v>
      </c>
      <c r="N345" s="5">
        <v>0</v>
      </c>
      <c r="O345" s="5">
        <v>0</v>
      </c>
      <c r="P345" s="5">
        <v>0</v>
      </c>
    </row>
    <row r="346" spans="1:16" ht="28.2" customHeight="1" thickBot="1" x14ac:dyDescent="0.35">
      <c r="B346" s="16"/>
      <c r="C346" s="19" t="s">
        <v>30</v>
      </c>
      <c r="D346" s="48" t="s">
        <v>381</v>
      </c>
      <c r="E346" s="60" t="s">
        <v>17</v>
      </c>
      <c r="F346" s="37" t="s">
        <v>119</v>
      </c>
      <c r="G346" s="84" t="s">
        <v>52</v>
      </c>
      <c r="H346" s="38" t="s">
        <v>52</v>
      </c>
      <c r="I346" s="5">
        <v>0</v>
      </c>
      <c r="J346" s="5">
        <v>0</v>
      </c>
      <c r="K346" s="5">
        <v>0</v>
      </c>
      <c r="L346" s="6">
        <v>0</v>
      </c>
      <c r="M346" s="5">
        <v>0</v>
      </c>
      <c r="N346" s="5">
        <v>0</v>
      </c>
      <c r="O346" s="5">
        <v>0</v>
      </c>
      <c r="P346" s="5">
        <v>0</v>
      </c>
    </row>
    <row r="347" spans="1:16" ht="28.2" customHeight="1" thickBot="1" x14ac:dyDescent="0.35">
      <c r="B347" s="21" t="s">
        <v>22</v>
      </c>
      <c r="C347" s="20"/>
      <c r="D347" s="106" t="s">
        <v>382</v>
      </c>
      <c r="E347" s="107"/>
      <c r="F347" s="107"/>
      <c r="G347" s="107"/>
      <c r="H347" s="108"/>
      <c r="I347" s="10">
        <f>SUM(I348:I363)</f>
        <v>46270</v>
      </c>
      <c r="J347" s="12">
        <f t="shared" ref="J347:P347" si="114">SUM(J348:J363)</f>
        <v>4000</v>
      </c>
      <c r="K347" s="12">
        <f t="shared" si="114"/>
        <v>39000</v>
      </c>
      <c r="L347" s="12">
        <f t="shared" si="114"/>
        <v>8000</v>
      </c>
      <c r="M347" s="10">
        <f t="shared" si="114"/>
        <v>15000</v>
      </c>
      <c r="N347" s="12">
        <f t="shared" si="114"/>
        <v>10000</v>
      </c>
      <c r="O347" s="12">
        <f t="shared" si="114"/>
        <v>15000</v>
      </c>
      <c r="P347" s="12">
        <f t="shared" si="114"/>
        <v>10000</v>
      </c>
    </row>
    <row r="348" spans="1:16" ht="28.2" customHeight="1" thickBot="1" x14ac:dyDescent="0.35">
      <c r="B348" s="16"/>
      <c r="C348" s="18" t="s">
        <v>15</v>
      </c>
      <c r="D348" s="48" t="s">
        <v>383</v>
      </c>
      <c r="E348" s="37">
        <v>1</v>
      </c>
      <c r="F348" s="38" t="s">
        <v>52</v>
      </c>
      <c r="G348" s="84" t="s">
        <v>52</v>
      </c>
      <c r="H348" s="38" t="s">
        <v>52</v>
      </c>
      <c r="I348" s="5">
        <v>0</v>
      </c>
      <c r="J348" s="5">
        <v>0</v>
      </c>
      <c r="K348" s="5">
        <v>0</v>
      </c>
      <c r="L348" s="6">
        <v>0</v>
      </c>
      <c r="M348" s="5">
        <v>0</v>
      </c>
      <c r="N348" s="5">
        <v>0</v>
      </c>
      <c r="O348" s="5">
        <v>0</v>
      </c>
      <c r="P348" s="5">
        <v>0</v>
      </c>
    </row>
    <row r="349" spans="1:16" ht="28.2" customHeight="1" thickBot="1" x14ac:dyDescent="0.35">
      <c r="B349" s="16"/>
      <c r="C349" s="18" t="s">
        <v>18</v>
      </c>
      <c r="D349" s="48" t="s">
        <v>384</v>
      </c>
      <c r="E349" s="37">
        <v>9</v>
      </c>
      <c r="F349" s="38" t="s">
        <v>52</v>
      </c>
      <c r="G349" s="84" t="s">
        <v>52</v>
      </c>
      <c r="H349" s="38" t="s">
        <v>52</v>
      </c>
      <c r="I349" s="5">
        <v>0</v>
      </c>
      <c r="J349" s="5">
        <v>0</v>
      </c>
      <c r="K349" s="5">
        <v>0</v>
      </c>
      <c r="L349" s="6">
        <v>0</v>
      </c>
      <c r="M349" s="5">
        <v>0</v>
      </c>
      <c r="N349" s="5">
        <v>0</v>
      </c>
      <c r="O349" s="5">
        <v>0</v>
      </c>
      <c r="P349" s="5">
        <v>0</v>
      </c>
    </row>
    <row r="350" spans="1:16" ht="28.2" customHeight="1" thickBot="1" x14ac:dyDescent="0.35">
      <c r="B350" s="16"/>
      <c r="C350" s="18" t="s">
        <v>20</v>
      </c>
      <c r="D350" s="48" t="s">
        <v>385</v>
      </c>
      <c r="E350" s="37">
        <v>9</v>
      </c>
      <c r="F350" s="38" t="s">
        <v>52</v>
      </c>
      <c r="G350" s="84" t="s">
        <v>52</v>
      </c>
      <c r="H350" s="38" t="s">
        <v>52</v>
      </c>
      <c r="I350" s="5">
        <v>0</v>
      </c>
      <c r="J350" s="5">
        <v>0</v>
      </c>
      <c r="K350" s="5">
        <v>0</v>
      </c>
      <c r="L350" s="6">
        <v>0</v>
      </c>
      <c r="M350" s="5">
        <v>0</v>
      </c>
      <c r="N350" s="5">
        <v>0</v>
      </c>
      <c r="O350" s="5">
        <v>0</v>
      </c>
      <c r="P350" s="5">
        <v>0</v>
      </c>
    </row>
    <row r="351" spans="1:16" ht="28.2" customHeight="1" thickBot="1" x14ac:dyDescent="0.35">
      <c r="B351" s="16"/>
      <c r="C351" s="18" t="s">
        <v>27</v>
      </c>
      <c r="D351" s="48" t="s">
        <v>386</v>
      </c>
      <c r="E351" s="37">
        <v>9</v>
      </c>
      <c r="F351" s="38" t="s">
        <v>52</v>
      </c>
      <c r="G351" s="84" t="s">
        <v>52</v>
      </c>
      <c r="H351" s="38" t="s">
        <v>52</v>
      </c>
      <c r="I351" s="5">
        <v>0</v>
      </c>
      <c r="J351" s="5">
        <v>0</v>
      </c>
      <c r="K351" s="5">
        <v>0</v>
      </c>
      <c r="L351" s="6">
        <v>0</v>
      </c>
      <c r="M351" s="5">
        <v>0</v>
      </c>
      <c r="N351" s="5">
        <v>0</v>
      </c>
      <c r="O351" s="5">
        <v>0</v>
      </c>
      <c r="P351" s="5">
        <v>0</v>
      </c>
    </row>
    <row r="352" spans="1:16" ht="28.2" customHeight="1" thickBot="1" x14ac:dyDescent="0.35">
      <c r="B352" s="16"/>
      <c r="C352" s="18" t="s">
        <v>30</v>
      </c>
      <c r="D352" s="48" t="s">
        <v>387</v>
      </c>
      <c r="E352" s="60" t="s">
        <v>17</v>
      </c>
      <c r="F352" s="60">
        <v>7</v>
      </c>
      <c r="G352" s="60" t="s">
        <v>17</v>
      </c>
      <c r="H352" s="37">
        <v>7</v>
      </c>
      <c r="I352" s="5">
        <v>0</v>
      </c>
      <c r="J352" s="5">
        <v>0</v>
      </c>
      <c r="K352" s="5">
        <v>0</v>
      </c>
      <c r="L352" s="6">
        <v>0</v>
      </c>
      <c r="M352" s="5">
        <v>0</v>
      </c>
      <c r="N352" s="5">
        <v>0</v>
      </c>
      <c r="O352" s="5">
        <v>0</v>
      </c>
      <c r="P352" s="5">
        <v>0</v>
      </c>
    </row>
    <row r="353" spans="2:16" ht="28.2" customHeight="1" thickBot="1" x14ac:dyDescent="0.35">
      <c r="B353" s="16"/>
      <c r="C353" s="18" t="s">
        <v>32</v>
      </c>
      <c r="D353" s="48" t="s">
        <v>388</v>
      </c>
      <c r="E353" s="37">
        <v>9</v>
      </c>
      <c r="F353" s="60" t="s">
        <v>17</v>
      </c>
      <c r="G353" s="37">
        <v>10</v>
      </c>
      <c r="H353" s="60" t="s">
        <v>17</v>
      </c>
      <c r="I353" s="5">
        <v>0</v>
      </c>
      <c r="J353" s="5">
        <v>0</v>
      </c>
      <c r="K353" s="5">
        <v>0</v>
      </c>
      <c r="L353" s="6">
        <v>0</v>
      </c>
      <c r="M353" s="5">
        <v>0</v>
      </c>
      <c r="N353" s="5">
        <v>0</v>
      </c>
      <c r="O353" s="5">
        <v>0</v>
      </c>
      <c r="P353" s="5">
        <v>0</v>
      </c>
    </row>
    <row r="354" spans="2:16" ht="28.2" customHeight="1" thickBot="1" x14ac:dyDescent="0.35">
      <c r="B354" s="16"/>
      <c r="C354" s="18" t="s">
        <v>36</v>
      </c>
      <c r="D354" s="48" t="s">
        <v>389</v>
      </c>
      <c r="E354" s="60" t="s">
        <v>17</v>
      </c>
      <c r="F354" s="60" t="s">
        <v>17</v>
      </c>
      <c r="G354" s="60" t="s">
        <v>17</v>
      </c>
      <c r="H354" s="60">
        <v>9</v>
      </c>
      <c r="I354" s="5">
        <v>0</v>
      </c>
      <c r="J354" s="5">
        <v>0</v>
      </c>
      <c r="K354" s="5">
        <v>0</v>
      </c>
      <c r="L354" s="5">
        <v>0</v>
      </c>
      <c r="M354" s="5">
        <v>0</v>
      </c>
      <c r="N354" s="5">
        <v>0</v>
      </c>
      <c r="O354" s="5">
        <v>0</v>
      </c>
      <c r="P354" s="5">
        <v>0</v>
      </c>
    </row>
    <row r="355" spans="2:16" ht="28.2" customHeight="1" thickBot="1" x14ac:dyDescent="0.35">
      <c r="B355" s="16"/>
      <c r="C355" s="18" t="s">
        <v>62</v>
      </c>
      <c r="D355" s="48" t="s">
        <v>390</v>
      </c>
      <c r="E355" s="60" t="s">
        <v>17</v>
      </c>
      <c r="F355" s="60" t="s">
        <v>17</v>
      </c>
      <c r="G355" s="60" t="s">
        <v>17</v>
      </c>
      <c r="H355" s="60">
        <v>9</v>
      </c>
      <c r="I355" s="5">
        <v>0</v>
      </c>
      <c r="J355" s="5">
        <v>0</v>
      </c>
      <c r="K355" s="5">
        <v>0</v>
      </c>
      <c r="L355" s="7">
        <v>0</v>
      </c>
      <c r="M355" s="5">
        <v>0</v>
      </c>
      <c r="N355" s="5">
        <v>0</v>
      </c>
      <c r="O355" s="5">
        <v>0</v>
      </c>
      <c r="P355" s="5">
        <v>0</v>
      </c>
    </row>
    <row r="356" spans="2:16" ht="28.2" customHeight="1" thickBot="1" x14ac:dyDescent="0.35">
      <c r="B356" s="16"/>
      <c r="C356" s="18" t="s">
        <v>149</v>
      </c>
      <c r="D356" s="48" t="s">
        <v>391</v>
      </c>
      <c r="E356" s="38" t="s">
        <v>52</v>
      </c>
      <c r="F356" s="38" t="s">
        <v>52</v>
      </c>
      <c r="G356" s="38" t="s">
        <v>52</v>
      </c>
      <c r="H356" s="38" t="s">
        <v>52</v>
      </c>
      <c r="I356" s="5">
        <v>0</v>
      </c>
      <c r="J356" s="5">
        <v>0</v>
      </c>
      <c r="K356" s="5">
        <v>0</v>
      </c>
      <c r="L356" s="6">
        <v>0</v>
      </c>
      <c r="M356" s="5">
        <v>0</v>
      </c>
      <c r="N356" s="5">
        <v>0</v>
      </c>
      <c r="O356" s="5">
        <v>0</v>
      </c>
      <c r="P356" s="5">
        <v>0</v>
      </c>
    </row>
    <row r="357" spans="2:16" ht="28.2" customHeight="1" thickBot="1" x14ac:dyDescent="0.35">
      <c r="B357" s="16"/>
      <c r="C357" s="18" t="s">
        <v>151</v>
      </c>
      <c r="D357" s="48" t="s">
        <v>392</v>
      </c>
      <c r="E357" s="38" t="s">
        <v>52</v>
      </c>
      <c r="F357" s="38" t="s">
        <v>52</v>
      </c>
      <c r="G357" s="38" t="s">
        <v>52</v>
      </c>
      <c r="H357" s="38" t="s">
        <v>52</v>
      </c>
      <c r="I357" s="5">
        <v>7000</v>
      </c>
      <c r="J357" s="5">
        <v>0</v>
      </c>
      <c r="K357" s="5">
        <v>0</v>
      </c>
      <c r="L357" s="6">
        <v>0</v>
      </c>
      <c r="M357" s="5">
        <v>0</v>
      </c>
      <c r="N357" s="5">
        <v>0</v>
      </c>
      <c r="O357" s="5">
        <v>0</v>
      </c>
      <c r="P357" s="5">
        <v>0</v>
      </c>
    </row>
    <row r="358" spans="2:16" ht="28.2" customHeight="1" thickBot="1" x14ac:dyDescent="0.35">
      <c r="B358" s="16"/>
      <c r="C358" s="18" t="s">
        <v>153</v>
      </c>
      <c r="D358" s="48" t="s">
        <v>393</v>
      </c>
      <c r="E358" s="38" t="s">
        <v>52</v>
      </c>
      <c r="F358" s="38" t="s">
        <v>52</v>
      </c>
      <c r="G358" s="38" t="s">
        <v>52</v>
      </c>
      <c r="H358" s="38" t="s">
        <v>52</v>
      </c>
      <c r="I358" s="5">
        <v>5000</v>
      </c>
      <c r="J358" s="5">
        <v>0</v>
      </c>
      <c r="K358" s="5">
        <v>2000</v>
      </c>
      <c r="L358" s="6">
        <v>0</v>
      </c>
      <c r="M358" s="5">
        <v>0</v>
      </c>
      <c r="N358" s="5">
        <v>0</v>
      </c>
      <c r="O358" s="5">
        <v>0</v>
      </c>
      <c r="P358" s="5">
        <v>0</v>
      </c>
    </row>
    <row r="359" spans="2:16" ht="28.2" customHeight="1" thickBot="1" x14ac:dyDescent="0.35">
      <c r="B359" s="16"/>
      <c r="C359" s="18" t="s">
        <v>155</v>
      </c>
      <c r="D359" s="48" t="s">
        <v>394</v>
      </c>
      <c r="E359" s="38" t="s">
        <v>52</v>
      </c>
      <c r="F359" s="38" t="s">
        <v>52</v>
      </c>
      <c r="G359" s="38" t="s">
        <v>52</v>
      </c>
      <c r="H359" s="38" t="s">
        <v>52</v>
      </c>
      <c r="I359" s="5">
        <v>4000</v>
      </c>
      <c r="J359" s="5">
        <v>0</v>
      </c>
      <c r="K359" s="5">
        <v>2000</v>
      </c>
      <c r="L359" s="6">
        <v>0</v>
      </c>
      <c r="M359" s="5">
        <v>0</v>
      </c>
      <c r="N359" s="5">
        <v>0</v>
      </c>
      <c r="O359" s="5">
        <v>0</v>
      </c>
      <c r="P359" s="5">
        <v>0</v>
      </c>
    </row>
    <row r="360" spans="2:16" ht="28.2" customHeight="1" thickBot="1" x14ac:dyDescent="0.35">
      <c r="B360" s="16"/>
      <c r="C360" s="18" t="s">
        <v>395</v>
      </c>
      <c r="D360" s="48" t="s">
        <v>396</v>
      </c>
      <c r="E360" s="38" t="s">
        <v>52</v>
      </c>
      <c r="F360" s="38" t="s">
        <v>52</v>
      </c>
      <c r="G360" s="38" t="s">
        <v>52</v>
      </c>
      <c r="H360" s="38" t="s">
        <v>52</v>
      </c>
      <c r="I360" s="5">
        <v>4000</v>
      </c>
      <c r="J360" s="5">
        <v>0</v>
      </c>
      <c r="K360" s="5">
        <v>2000</v>
      </c>
      <c r="L360" s="6">
        <v>0</v>
      </c>
      <c r="M360" s="5">
        <v>0</v>
      </c>
      <c r="N360" s="5">
        <v>0</v>
      </c>
      <c r="O360" s="5">
        <v>0</v>
      </c>
      <c r="P360" s="5">
        <v>0</v>
      </c>
    </row>
    <row r="361" spans="2:16" ht="28.2" customHeight="1" thickBot="1" x14ac:dyDescent="0.35">
      <c r="B361" s="16"/>
      <c r="C361" s="18" t="s">
        <v>397</v>
      </c>
      <c r="D361" s="48" t="s">
        <v>398</v>
      </c>
      <c r="E361" s="38" t="s">
        <v>52</v>
      </c>
      <c r="F361" s="38" t="s">
        <v>52</v>
      </c>
      <c r="G361" s="38" t="s">
        <v>52</v>
      </c>
      <c r="H361" s="38" t="s">
        <v>52</v>
      </c>
      <c r="I361" s="5"/>
      <c r="J361" s="5">
        <v>0</v>
      </c>
      <c r="K361" s="5">
        <v>0</v>
      </c>
      <c r="L361" s="6">
        <v>0</v>
      </c>
      <c r="M361" s="5">
        <v>0</v>
      </c>
      <c r="N361" s="5">
        <v>0</v>
      </c>
      <c r="O361" s="5">
        <v>0</v>
      </c>
      <c r="P361" s="5">
        <v>0</v>
      </c>
    </row>
    <row r="362" spans="2:16" ht="28.2" customHeight="1" thickBot="1" x14ac:dyDescent="0.35">
      <c r="B362" s="16"/>
      <c r="C362" s="18" t="s">
        <v>399</v>
      </c>
      <c r="D362" s="48" t="s">
        <v>400</v>
      </c>
      <c r="E362" s="38" t="s">
        <v>52</v>
      </c>
      <c r="F362" s="38" t="s">
        <v>52</v>
      </c>
      <c r="G362" s="38" t="s">
        <v>52</v>
      </c>
      <c r="H362" s="38" t="s">
        <v>52</v>
      </c>
      <c r="I362" s="5">
        <v>4000</v>
      </c>
      <c r="J362" s="5">
        <v>0</v>
      </c>
      <c r="K362" s="5">
        <v>2000</v>
      </c>
      <c r="L362" s="6">
        <v>0</v>
      </c>
      <c r="M362" s="5">
        <v>0</v>
      </c>
      <c r="N362" s="5">
        <v>0</v>
      </c>
      <c r="O362" s="5">
        <v>0</v>
      </c>
      <c r="P362" s="5">
        <v>0</v>
      </c>
    </row>
    <row r="363" spans="2:16" ht="28.2" customHeight="1" thickBot="1" x14ac:dyDescent="0.35">
      <c r="B363" s="16"/>
      <c r="C363" s="18" t="s">
        <v>401</v>
      </c>
      <c r="D363" s="48" t="s">
        <v>402</v>
      </c>
      <c r="E363" s="38" t="s">
        <v>52</v>
      </c>
      <c r="F363" s="38" t="s">
        <v>52</v>
      </c>
      <c r="G363" s="38" t="s">
        <v>52</v>
      </c>
      <c r="H363" s="38" t="s">
        <v>52</v>
      </c>
      <c r="I363" s="5">
        <v>22270</v>
      </c>
      <c r="J363" s="5">
        <v>4000</v>
      </c>
      <c r="K363" s="5">
        <v>31000</v>
      </c>
      <c r="L363" s="6">
        <v>8000</v>
      </c>
      <c r="M363" s="5">
        <v>15000</v>
      </c>
      <c r="N363" s="5">
        <v>10000</v>
      </c>
      <c r="O363" s="5">
        <v>15000</v>
      </c>
      <c r="P363" s="5">
        <v>10000</v>
      </c>
    </row>
    <row r="364" spans="2:16" ht="28.2" customHeight="1" thickBot="1" x14ac:dyDescent="0.35">
      <c r="B364" s="21" t="s">
        <v>38</v>
      </c>
      <c r="C364" s="20"/>
      <c r="D364" s="106" t="s">
        <v>403</v>
      </c>
      <c r="E364" s="107"/>
      <c r="F364" s="107"/>
      <c r="G364" s="107"/>
      <c r="H364" s="108"/>
      <c r="I364" s="10">
        <f t="shared" ref="I364:P364" si="115">SUM(I365:I369)</f>
        <v>0</v>
      </c>
      <c r="J364" s="12">
        <f t="shared" si="115"/>
        <v>0</v>
      </c>
      <c r="K364" s="12">
        <f t="shared" si="115"/>
        <v>250</v>
      </c>
      <c r="L364" s="12">
        <f t="shared" si="115"/>
        <v>250</v>
      </c>
      <c r="M364" s="10">
        <f t="shared" si="115"/>
        <v>0</v>
      </c>
      <c r="N364" s="12">
        <f t="shared" si="115"/>
        <v>0</v>
      </c>
      <c r="O364" s="12">
        <f t="shared" si="115"/>
        <v>0</v>
      </c>
      <c r="P364" s="12">
        <f t="shared" si="115"/>
        <v>0</v>
      </c>
    </row>
    <row r="365" spans="2:16" ht="28.2" customHeight="1" thickBot="1" x14ac:dyDescent="0.35">
      <c r="B365" s="16"/>
      <c r="C365" s="18" t="s">
        <v>15</v>
      </c>
      <c r="D365" s="48" t="s">
        <v>404</v>
      </c>
      <c r="E365" s="37">
        <v>9</v>
      </c>
      <c r="F365" s="38" t="s">
        <v>52</v>
      </c>
      <c r="G365" s="38" t="s">
        <v>52</v>
      </c>
      <c r="H365" s="38" t="s">
        <v>52</v>
      </c>
      <c r="I365" s="5">
        <v>0</v>
      </c>
      <c r="J365" s="5">
        <v>0</v>
      </c>
      <c r="K365" s="5">
        <v>0</v>
      </c>
      <c r="L365" s="6">
        <v>0</v>
      </c>
      <c r="M365" s="5">
        <v>0</v>
      </c>
      <c r="N365" s="5">
        <v>0</v>
      </c>
      <c r="O365" s="5">
        <v>0</v>
      </c>
      <c r="P365" s="5">
        <v>0</v>
      </c>
    </row>
    <row r="366" spans="2:16" ht="28.2" customHeight="1" thickBot="1" x14ac:dyDescent="0.35">
      <c r="B366" s="16"/>
      <c r="C366" s="19" t="s">
        <v>18</v>
      </c>
      <c r="D366" s="48" t="s">
        <v>405</v>
      </c>
      <c r="E366" s="37">
        <v>1</v>
      </c>
      <c r="F366" s="60" t="s">
        <v>17</v>
      </c>
      <c r="G366" s="60" t="s">
        <v>17</v>
      </c>
      <c r="H366" s="60" t="s">
        <v>17</v>
      </c>
      <c r="I366" s="5">
        <v>0</v>
      </c>
      <c r="J366" s="5">
        <v>0</v>
      </c>
      <c r="K366" s="5">
        <v>0</v>
      </c>
      <c r="L366" s="6">
        <v>0</v>
      </c>
      <c r="M366" s="5">
        <v>0</v>
      </c>
      <c r="N366" s="5">
        <v>0</v>
      </c>
      <c r="O366" s="5">
        <v>0</v>
      </c>
      <c r="P366" s="5">
        <v>0</v>
      </c>
    </row>
    <row r="367" spans="2:16" ht="28.2" customHeight="1" thickBot="1" x14ac:dyDescent="0.35">
      <c r="B367" s="16"/>
      <c r="C367" s="19" t="s">
        <v>20</v>
      </c>
      <c r="D367" s="48" t="s">
        <v>406</v>
      </c>
      <c r="E367" s="37">
        <v>9</v>
      </c>
      <c r="F367" s="38" t="s">
        <v>52</v>
      </c>
      <c r="G367" s="38" t="s">
        <v>52</v>
      </c>
      <c r="H367" s="38" t="s">
        <v>52</v>
      </c>
      <c r="I367" s="5">
        <v>0</v>
      </c>
      <c r="J367" s="5">
        <v>0</v>
      </c>
      <c r="K367" s="5">
        <v>0</v>
      </c>
      <c r="L367" s="6">
        <v>0</v>
      </c>
      <c r="M367" s="5">
        <v>0</v>
      </c>
      <c r="N367" s="5">
        <v>0</v>
      </c>
      <c r="O367" s="5">
        <v>0</v>
      </c>
      <c r="P367" s="5">
        <v>0</v>
      </c>
    </row>
    <row r="368" spans="2:16" ht="28.2" customHeight="1" thickBot="1" x14ac:dyDescent="0.35">
      <c r="B368" s="16"/>
      <c r="C368" s="19" t="s">
        <v>27</v>
      </c>
      <c r="D368" s="48" t="s">
        <v>407</v>
      </c>
      <c r="E368" s="60" t="s">
        <v>17</v>
      </c>
      <c r="F368" s="37">
        <v>9</v>
      </c>
      <c r="G368" s="38" t="s">
        <v>52</v>
      </c>
      <c r="H368" s="38" t="s">
        <v>52</v>
      </c>
      <c r="I368" s="5">
        <v>0</v>
      </c>
      <c r="J368" s="5">
        <v>0</v>
      </c>
      <c r="K368" s="5">
        <v>0</v>
      </c>
      <c r="L368" s="6">
        <v>0</v>
      </c>
      <c r="M368" s="5">
        <v>0</v>
      </c>
      <c r="N368" s="5">
        <v>0</v>
      </c>
      <c r="O368" s="5">
        <v>0</v>
      </c>
      <c r="P368" s="5">
        <v>0</v>
      </c>
    </row>
    <row r="369" spans="2:16" ht="28.95" customHeight="1" thickBot="1" x14ac:dyDescent="0.35">
      <c r="B369" s="16"/>
      <c r="C369" s="19" t="s">
        <v>30</v>
      </c>
      <c r="D369" s="48" t="s">
        <v>408</v>
      </c>
      <c r="E369" s="60" t="s">
        <v>17</v>
      </c>
      <c r="F369" s="37" t="s">
        <v>119</v>
      </c>
      <c r="G369" s="38">
        <v>6</v>
      </c>
      <c r="H369" s="38" t="s">
        <v>67</v>
      </c>
      <c r="I369" s="5">
        <v>0</v>
      </c>
      <c r="J369" s="5">
        <v>0</v>
      </c>
      <c r="K369" s="5">
        <v>250</v>
      </c>
      <c r="L369" s="6">
        <v>250</v>
      </c>
      <c r="M369" s="5">
        <v>0</v>
      </c>
      <c r="N369" s="5">
        <v>0</v>
      </c>
      <c r="O369" s="5">
        <v>0</v>
      </c>
      <c r="P369" s="5">
        <v>0</v>
      </c>
    </row>
    <row r="370" spans="2:16" ht="28.95" customHeight="1" thickBot="1" x14ac:dyDescent="0.35">
      <c r="B370" s="21" t="s">
        <v>44</v>
      </c>
      <c r="C370" s="20"/>
      <c r="D370" s="85" t="s">
        <v>409</v>
      </c>
      <c r="E370" s="86"/>
      <c r="F370" s="86"/>
      <c r="G370" s="86"/>
      <c r="H370" s="87"/>
      <c r="I370" s="10">
        <f t="shared" ref="I370:P370" si="116">SUM(I371:I374)</f>
        <v>0</v>
      </c>
      <c r="J370" s="12">
        <f t="shared" si="116"/>
        <v>0</v>
      </c>
      <c r="K370" s="12">
        <f t="shared" si="116"/>
        <v>0</v>
      </c>
      <c r="L370" s="12">
        <f t="shared" si="116"/>
        <v>0</v>
      </c>
      <c r="M370" s="12">
        <f t="shared" si="116"/>
        <v>0</v>
      </c>
      <c r="N370" s="12">
        <f t="shared" si="116"/>
        <v>0</v>
      </c>
      <c r="O370" s="12">
        <f t="shared" si="116"/>
        <v>0</v>
      </c>
      <c r="P370" s="12">
        <f t="shared" si="116"/>
        <v>0</v>
      </c>
    </row>
    <row r="371" spans="2:16" ht="28.95" customHeight="1" thickBot="1" x14ac:dyDescent="0.35">
      <c r="B371" s="16"/>
      <c r="C371" s="18" t="s">
        <v>15</v>
      </c>
      <c r="D371" s="48" t="s">
        <v>410</v>
      </c>
      <c r="E371" s="37">
        <v>1</v>
      </c>
      <c r="F371" s="38" t="s">
        <v>52</v>
      </c>
      <c r="G371" s="38" t="s">
        <v>52</v>
      </c>
      <c r="H371" s="38" t="s">
        <v>52</v>
      </c>
      <c r="I371" s="5">
        <v>0</v>
      </c>
      <c r="J371" s="5">
        <v>0</v>
      </c>
      <c r="K371" s="5">
        <v>0</v>
      </c>
      <c r="L371" s="7">
        <v>0</v>
      </c>
      <c r="M371" s="5">
        <v>0</v>
      </c>
      <c r="N371" s="5">
        <v>0</v>
      </c>
      <c r="O371" s="5">
        <v>0</v>
      </c>
      <c r="P371" s="5">
        <v>0</v>
      </c>
    </row>
    <row r="372" spans="2:16" ht="28.95" customHeight="1" thickBot="1" x14ac:dyDescent="0.35">
      <c r="B372" s="16"/>
      <c r="C372" s="19" t="s">
        <v>18</v>
      </c>
      <c r="D372" s="48" t="s">
        <v>411</v>
      </c>
      <c r="E372" s="60" t="s">
        <v>17</v>
      </c>
      <c r="F372" s="60" t="s">
        <v>17</v>
      </c>
      <c r="G372" s="60" t="s">
        <v>17</v>
      </c>
      <c r="H372" s="37">
        <v>9</v>
      </c>
      <c r="I372" s="5">
        <v>0</v>
      </c>
      <c r="J372" s="5">
        <v>0</v>
      </c>
      <c r="K372" s="5">
        <v>0</v>
      </c>
      <c r="L372" s="6">
        <v>0</v>
      </c>
      <c r="M372" s="5">
        <v>0</v>
      </c>
      <c r="N372" s="5">
        <v>0</v>
      </c>
      <c r="O372" s="5">
        <v>0</v>
      </c>
      <c r="P372" s="5">
        <v>0</v>
      </c>
    </row>
    <row r="373" spans="2:16" ht="28.95" customHeight="1" thickBot="1" x14ac:dyDescent="0.35">
      <c r="B373" s="16"/>
      <c r="C373" s="19" t="s">
        <v>20</v>
      </c>
      <c r="D373" s="48" t="s">
        <v>412</v>
      </c>
      <c r="E373" s="60" t="s">
        <v>17</v>
      </c>
      <c r="F373" s="60" t="s">
        <v>17</v>
      </c>
      <c r="G373" s="60" t="s">
        <v>17</v>
      </c>
      <c r="H373" s="37">
        <v>9</v>
      </c>
      <c r="I373" s="5">
        <v>0</v>
      </c>
      <c r="J373" s="5">
        <v>0</v>
      </c>
      <c r="K373" s="5">
        <v>0</v>
      </c>
      <c r="L373" s="6">
        <v>0</v>
      </c>
      <c r="M373" s="5">
        <v>0</v>
      </c>
      <c r="N373" s="5">
        <v>0</v>
      </c>
      <c r="O373" s="5">
        <v>0</v>
      </c>
      <c r="P373" s="5">
        <v>0</v>
      </c>
    </row>
    <row r="374" spans="2:16" ht="28.95" customHeight="1" thickBot="1" x14ac:dyDescent="0.35">
      <c r="B374" s="16"/>
      <c r="C374" s="19" t="s">
        <v>27</v>
      </c>
      <c r="D374" s="48" t="s">
        <v>413</v>
      </c>
      <c r="E374" s="60" t="s">
        <v>17</v>
      </c>
      <c r="F374" s="60" t="s">
        <v>17</v>
      </c>
      <c r="G374" s="60" t="s">
        <v>17</v>
      </c>
      <c r="H374" s="37">
        <v>9</v>
      </c>
      <c r="I374" s="5">
        <v>0</v>
      </c>
      <c r="J374" s="5">
        <v>0</v>
      </c>
      <c r="K374" s="5">
        <v>0</v>
      </c>
      <c r="L374" s="6">
        <v>0</v>
      </c>
      <c r="M374" s="5">
        <v>0</v>
      </c>
      <c r="N374" s="5">
        <v>0</v>
      </c>
      <c r="O374" s="5">
        <v>0</v>
      </c>
      <c r="P374" s="5">
        <v>0</v>
      </c>
    </row>
    <row r="375" spans="2:16" ht="28.95" customHeight="1" thickBot="1" x14ac:dyDescent="0.35">
      <c r="B375" s="21" t="s">
        <v>49</v>
      </c>
      <c r="C375" s="20"/>
      <c r="D375" s="85" t="s">
        <v>414</v>
      </c>
      <c r="E375" s="86"/>
      <c r="F375" s="86"/>
      <c r="G375" s="86"/>
      <c r="H375" s="87"/>
      <c r="I375" s="10">
        <f t="shared" ref="I375:P375" si="117">SUM(I376:I379)</f>
        <v>0</v>
      </c>
      <c r="J375" s="12">
        <f t="shared" si="117"/>
        <v>0</v>
      </c>
      <c r="K375" s="12">
        <f t="shared" si="117"/>
        <v>0</v>
      </c>
      <c r="L375" s="12">
        <f t="shared" si="117"/>
        <v>0</v>
      </c>
      <c r="M375" s="10">
        <f t="shared" si="117"/>
        <v>0</v>
      </c>
      <c r="N375" s="12">
        <f t="shared" si="117"/>
        <v>0</v>
      </c>
      <c r="O375" s="12">
        <f t="shared" si="117"/>
        <v>0</v>
      </c>
      <c r="P375" s="12">
        <f t="shared" si="117"/>
        <v>0</v>
      </c>
    </row>
    <row r="376" spans="2:16" ht="28.95" customHeight="1" thickBot="1" x14ac:dyDescent="0.35">
      <c r="B376" s="16"/>
      <c r="C376" s="18" t="s">
        <v>15</v>
      </c>
      <c r="D376" s="48" t="s">
        <v>415</v>
      </c>
      <c r="E376" s="37">
        <v>1</v>
      </c>
      <c r="F376" s="60" t="s">
        <v>17</v>
      </c>
      <c r="G376" s="60" t="s">
        <v>17</v>
      </c>
      <c r="H376" s="60" t="s">
        <v>17</v>
      </c>
      <c r="I376" s="5">
        <v>0</v>
      </c>
      <c r="J376" s="5">
        <v>0</v>
      </c>
      <c r="K376" s="5">
        <v>0</v>
      </c>
      <c r="L376" s="6">
        <v>0</v>
      </c>
      <c r="M376" s="5">
        <v>0</v>
      </c>
      <c r="N376" s="5">
        <v>0</v>
      </c>
      <c r="O376" s="5">
        <v>0</v>
      </c>
      <c r="P376" s="5">
        <v>0</v>
      </c>
    </row>
    <row r="377" spans="2:16" ht="28.95" customHeight="1" thickBot="1" x14ac:dyDescent="0.35">
      <c r="B377" s="16"/>
      <c r="C377" s="18" t="s">
        <v>18</v>
      </c>
      <c r="D377" s="48" t="s">
        <v>416</v>
      </c>
      <c r="E377" s="60" t="s">
        <v>17</v>
      </c>
      <c r="F377" s="37" t="s">
        <v>34</v>
      </c>
      <c r="G377" s="60" t="s">
        <v>17</v>
      </c>
      <c r="H377" s="60" t="s">
        <v>17</v>
      </c>
      <c r="I377" s="5">
        <v>0</v>
      </c>
      <c r="J377" s="5">
        <v>0</v>
      </c>
      <c r="K377" s="5">
        <v>0</v>
      </c>
      <c r="L377" s="6">
        <v>0</v>
      </c>
      <c r="M377" s="5">
        <v>0</v>
      </c>
      <c r="N377" s="5">
        <v>0</v>
      </c>
      <c r="O377" s="5">
        <v>0</v>
      </c>
      <c r="P377" s="5">
        <v>0</v>
      </c>
    </row>
    <row r="378" spans="2:16" ht="43.2" customHeight="1" thickBot="1" x14ac:dyDescent="0.35">
      <c r="B378" s="16"/>
      <c r="C378" s="17" t="s">
        <v>20</v>
      </c>
      <c r="D378" s="88" t="s">
        <v>417</v>
      </c>
      <c r="E378" s="60" t="s">
        <v>17</v>
      </c>
      <c r="F378" s="60">
        <v>9</v>
      </c>
      <c r="G378" s="89" t="s">
        <v>17</v>
      </c>
      <c r="H378" s="60" t="s">
        <v>17</v>
      </c>
      <c r="I378" s="13">
        <v>0</v>
      </c>
      <c r="J378" s="13">
        <v>0</v>
      </c>
      <c r="K378" s="13">
        <v>0</v>
      </c>
      <c r="L378" s="43">
        <v>0</v>
      </c>
      <c r="M378" s="5">
        <v>0</v>
      </c>
      <c r="N378" s="5">
        <v>0</v>
      </c>
      <c r="O378" s="5">
        <v>0</v>
      </c>
      <c r="P378" s="5">
        <v>0</v>
      </c>
    </row>
    <row r="379" spans="2:16" ht="28.95" customHeight="1" thickBot="1" x14ac:dyDescent="0.35">
      <c r="B379" s="16"/>
      <c r="C379" s="18" t="s">
        <v>27</v>
      </c>
      <c r="D379" s="48" t="s">
        <v>418</v>
      </c>
      <c r="E379" s="60" t="s">
        <v>17</v>
      </c>
      <c r="F379" s="60" t="s">
        <v>17</v>
      </c>
      <c r="G379" s="38">
        <v>9</v>
      </c>
      <c r="H379" s="60" t="s">
        <v>17</v>
      </c>
      <c r="I379" s="32">
        <v>0</v>
      </c>
      <c r="J379" s="7">
        <v>0</v>
      </c>
      <c r="K379" s="7">
        <v>0</v>
      </c>
      <c r="L379" s="7">
        <v>0</v>
      </c>
      <c r="M379" s="5">
        <v>0</v>
      </c>
      <c r="N379" s="5">
        <v>0</v>
      </c>
      <c r="O379" s="5">
        <v>0</v>
      </c>
      <c r="P379" s="5">
        <v>0</v>
      </c>
    </row>
    <row r="380" spans="2:16" ht="28.95" customHeight="1" thickBot="1" x14ac:dyDescent="0.35">
      <c r="B380" s="21" t="s">
        <v>53</v>
      </c>
      <c r="C380" s="20"/>
      <c r="D380" s="85" t="s">
        <v>350</v>
      </c>
      <c r="E380" s="86"/>
      <c r="F380" s="86"/>
      <c r="G380" s="86"/>
      <c r="H380" s="87"/>
      <c r="I380" s="10">
        <f t="shared" ref="I380:P380" si="118">SUM(I381:I384)</f>
        <v>20000</v>
      </c>
      <c r="J380" s="12">
        <f>SUM(J381:J384)</f>
        <v>69500</v>
      </c>
      <c r="K380" s="12">
        <f t="shared" si="118"/>
        <v>0</v>
      </c>
      <c r="L380" s="12">
        <f>SUM(L381:L384)</f>
        <v>0</v>
      </c>
      <c r="M380" s="10">
        <f t="shared" si="118"/>
        <v>0</v>
      </c>
      <c r="N380" s="12">
        <f>SUM(N381:N384)</f>
        <v>0</v>
      </c>
      <c r="O380" s="12">
        <f t="shared" si="118"/>
        <v>0</v>
      </c>
      <c r="P380" s="12">
        <f t="shared" si="118"/>
        <v>0</v>
      </c>
    </row>
    <row r="381" spans="2:16" ht="45" customHeight="1" thickBot="1" x14ac:dyDescent="0.35">
      <c r="B381" s="16"/>
      <c r="C381" s="18" t="s">
        <v>15</v>
      </c>
      <c r="D381" s="50" t="s">
        <v>419</v>
      </c>
      <c r="E381" s="38" t="s">
        <v>52</v>
      </c>
      <c r="F381" s="38" t="s">
        <v>52</v>
      </c>
      <c r="G381" s="38" t="s">
        <v>52</v>
      </c>
      <c r="H381" s="38" t="s">
        <v>52</v>
      </c>
      <c r="I381" s="5">
        <v>20000</v>
      </c>
      <c r="J381" s="8">
        <v>20000</v>
      </c>
      <c r="K381" s="5">
        <v>0</v>
      </c>
      <c r="L381" s="6">
        <v>0</v>
      </c>
      <c r="M381" s="5">
        <v>0</v>
      </c>
      <c r="N381" s="8">
        <v>0</v>
      </c>
      <c r="O381" s="5">
        <v>0</v>
      </c>
      <c r="P381" s="8">
        <v>0</v>
      </c>
    </row>
    <row r="382" spans="2:16" ht="28.95" customHeight="1" thickBot="1" x14ac:dyDescent="0.35">
      <c r="B382" s="16"/>
      <c r="C382" s="18" t="s">
        <v>18</v>
      </c>
      <c r="D382" s="50" t="s">
        <v>420</v>
      </c>
      <c r="E382" s="38" t="s">
        <v>52</v>
      </c>
      <c r="F382" s="38" t="s">
        <v>52</v>
      </c>
      <c r="G382" s="38" t="s">
        <v>52</v>
      </c>
      <c r="H382" s="38" t="s">
        <v>52</v>
      </c>
      <c r="I382" s="5">
        <v>0</v>
      </c>
      <c r="J382" s="5">
        <v>10500</v>
      </c>
      <c r="K382" s="5">
        <v>0</v>
      </c>
      <c r="L382" s="6">
        <v>0</v>
      </c>
      <c r="M382" s="5">
        <v>0</v>
      </c>
      <c r="N382" s="8">
        <v>0</v>
      </c>
      <c r="O382" s="5">
        <v>0</v>
      </c>
      <c r="P382" s="8">
        <v>0</v>
      </c>
    </row>
    <row r="383" spans="2:16" ht="28.95" customHeight="1" thickBot="1" x14ac:dyDescent="0.35">
      <c r="B383" s="16"/>
      <c r="C383" s="17" t="s">
        <v>20</v>
      </c>
      <c r="D383" s="50" t="s">
        <v>421</v>
      </c>
      <c r="E383" s="38" t="s">
        <v>52</v>
      </c>
      <c r="F383" s="38" t="s">
        <v>52</v>
      </c>
      <c r="G383" s="38" t="s">
        <v>52</v>
      </c>
      <c r="H383" s="38" t="s">
        <v>52</v>
      </c>
      <c r="I383" s="5">
        <v>0</v>
      </c>
      <c r="J383" s="5">
        <v>24000</v>
      </c>
      <c r="K383" s="5">
        <v>0</v>
      </c>
      <c r="L383" s="6">
        <v>0</v>
      </c>
      <c r="M383" s="5">
        <v>0</v>
      </c>
      <c r="N383" s="8">
        <v>0</v>
      </c>
      <c r="O383" s="5">
        <v>0</v>
      </c>
      <c r="P383" s="8">
        <v>0</v>
      </c>
    </row>
    <row r="384" spans="2:16" ht="28.95" customHeight="1" thickBot="1" x14ac:dyDescent="0.35">
      <c r="B384" s="16"/>
      <c r="C384" s="18" t="s">
        <v>27</v>
      </c>
      <c r="D384" s="50" t="s">
        <v>422</v>
      </c>
      <c r="E384" s="38" t="s">
        <v>52</v>
      </c>
      <c r="F384" s="38" t="s">
        <v>52</v>
      </c>
      <c r="G384" s="38" t="s">
        <v>52</v>
      </c>
      <c r="H384" s="38" t="s">
        <v>52</v>
      </c>
      <c r="I384" s="5">
        <v>0</v>
      </c>
      <c r="J384" s="5">
        <v>15000</v>
      </c>
      <c r="K384" s="5">
        <v>0</v>
      </c>
      <c r="L384" s="6">
        <v>0</v>
      </c>
      <c r="M384" s="5"/>
      <c r="N384" s="8">
        <v>0</v>
      </c>
      <c r="O384" s="5">
        <v>0</v>
      </c>
      <c r="P384" s="8">
        <v>0</v>
      </c>
    </row>
    <row r="385" spans="1:18" s="92" customFormat="1" ht="28.2" customHeight="1" thickBot="1" x14ac:dyDescent="0.35">
      <c r="A385" s="1" t="s">
        <v>581</v>
      </c>
      <c r="B385" s="3"/>
      <c r="C385" s="2"/>
      <c r="D385" s="112" t="s">
        <v>555</v>
      </c>
      <c r="E385" s="113"/>
      <c r="F385" s="113"/>
      <c r="G385" s="113"/>
      <c r="H385" s="114"/>
      <c r="I385" s="90">
        <f>I386+I394+I399+I402+I405+I409</f>
        <v>0</v>
      </c>
      <c r="J385" s="45">
        <f t="shared" ref="J385:P385" si="119">J386+J394+J399+J402+J405+J409</f>
        <v>0</v>
      </c>
      <c r="K385" s="45">
        <f t="shared" si="119"/>
        <v>0</v>
      </c>
      <c r="L385" s="45">
        <f t="shared" si="119"/>
        <v>0</v>
      </c>
      <c r="M385" s="45">
        <f>M386+M394+M399+M402+M405+M409</f>
        <v>36447.300000000003</v>
      </c>
      <c r="N385" s="45">
        <f t="shared" si="119"/>
        <v>34327.300000000003</v>
      </c>
      <c r="O385" s="45">
        <f t="shared" si="119"/>
        <v>35089.19</v>
      </c>
      <c r="P385" s="45">
        <f t="shared" si="119"/>
        <v>32969.19</v>
      </c>
      <c r="Q385" s="91"/>
      <c r="R385" s="91"/>
    </row>
    <row r="386" spans="1:18" ht="28.2" customHeight="1" thickBot="1" x14ac:dyDescent="0.35">
      <c r="B386" s="93" t="s">
        <v>13</v>
      </c>
      <c r="C386" s="20"/>
      <c r="D386" s="115" t="s">
        <v>509</v>
      </c>
      <c r="E386" s="116"/>
      <c r="F386" s="116"/>
      <c r="G386" s="116"/>
      <c r="H386" s="117"/>
      <c r="I386" s="10">
        <f t="shared" ref="I386:P386" si="120">SUM(I387:I393)</f>
        <v>0</v>
      </c>
      <c r="J386" s="10">
        <f t="shared" si="120"/>
        <v>0</v>
      </c>
      <c r="K386" s="10">
        <f t="shared" si="120"/>
        <v>0</v>
      </c>
      <c r="L386" s="10">
        <f t="shared" si="120"/>
        <v>0</v>
      </c>
      <c r="M386" s="10">
        <f t="shared" si="120"/>
        <v>13540</v>
      </c>
      <c r="N386" s="10">
        <f t="shared" si="120"/>
        <v>0</v>
      </c>
      <c r="O386" s="10">
        <f t="shared" si="120"/>
        <v>13581.599999999999</v>
      </c>
      <c r="P386" s="10">
        <f t="shared" si="120"/>
        <v>0</v>
      </c>
    </row>
    <row r="387" spans="1:18" ht="28.2" customHeight="1" thickBot="1" x14ac:dyDescent="0.35">
      <c r="B387" s="16"/>
      <c r="C387" s="18" t="s">
        <v>15</v>
      </c>
      <c r="D387" s="48" t="s">
        <v>514</v>
      </c>
      <c r="E387" s="60" t="s">
        <v>17</v>
      </c>
      <c r="F387" s="60" t="s">
        <v>17</v>
      </c>
      <c r="G387" s="60">
        <v>1.2</v>
      </c>
      <c r="H387" s="60" t="s">
        <v>17</v>
      </c>
      <c r="I387" s="5">
        <v>0</v>
      </c>
      <c r="J387" s="5">
        <v>0</v>
      </c>
      <c r="K387" s="5">
        <v>0</v>
      </c>
      <c r="L387" s="5">
        <v>0</v>
      </c>
      <c r="M387" s="5">
        <v>620</v>
      </c>
      <c r="N387" s="5">
        <v>0</v>
      </c>
      <c r="O387" s="5">
        <v>620</v>
      </c>
      <c r="P387" s="5">
        <v>0</v>
      </c>
    </row>
    <row r="388" spans="1:18" ht="28.2" customHeight="1" thickBot="1" x14ac:dyDescent="0.35">
      <c r="B388" s="16"/>
      <c r="C388" s="18" t="s">
        <v>18</v>
      </c>
      <c r="D388" s="48" t="s">
        <v>527</v>
      </c>
      <c r="E388" s="60" t="s">
        <v>17</v>
      </c>
      <c r="F388" s="60" t="s">
        <v>17</v>
      </c>
      <c r="G388" s="60">
        <v>1.2</v>
      </c>
      <c r="H388" s="60" t="s">
        <v>17</v>
      </c>
      <c r="I388" s="5">
        <v>0</v>
      </c>
      <c r="J388" s="5">
        <v>0</v>
      </c>
      <c r="K388" s="5">
        <v>0</v>
      </c>
      <c r="L388" s="5">
        <v>0</v>
      </c>
      <c r="M388" s="5">
        <v>520</v>
      </c>
      <c r="N388" s="5">
        <v>0</v>
      </c>
      <c r="O388" s="5">
        <v>540.79999999999995</v>
      </c>
      <c r="P388" s="5">
        <v>0</v>
      </c>
    </row>
    <row r="389" spans="1:18" ht="51.6" customHeight="1" thickBot="1" x14ac:dyDescent="0.35">
      <c r="B389" s="16"/>
      <c r="C389" s="18" t="s">
        <v>20</v>
      </c>
      <c r="D389" s="48" t="s">
        <v>528</v>
      </c>
      <c r="E389" s="60" t="s">
        <v>17</v>
      </c>
      <c r="F389" s="60" t="s">
        <v>17</v>
      </c>
      <c r="G389" s="60">
        <v>2.2999999999999998</v>
      </c>
      <c r="H389" s="60" t="s">
        <v>17</v>
      </c>
      <c r="I389" s="5">
        <v>0</v>
      </c>
      <c r="J389" s="5">
        <v>0</v>
      </c>
      <c r="K389" s="5">
        <v>0</v>
      </c>
      <c r="L389" s="5">
        <v>0</v>
      </c>
      <c r="M389" s="5">
        <v>600</v>
      </c>
      <c r="N389" s="5">
        <v>0</v>
      </c>
      <c r="O389" s="5">
        <v>600</v>
      </c>
      <c r="P389" s="5">
        <v>0</v>
      </c>
    </row>
    <row r="390" spans="1:18" ht="28.2" customHeight="1" thickBot="1" x14ac:dyDescent="0.35">
      <c r="B390" s="16"/>
      <c r="C390" s="18" t="s">
        <v>27</v>
      </c>
      <c r="D390" s="48" t="s">
        <v>515</v>
      </c>
      <c r="E390" s="60" t="s">
        <v>17</v>
      </c>
      <c r="F390" s="60" t="s">
        <v>17</v>
      </c>
      <c r="G390" s="60" t="s">
        <v>348</v>
      </c>
      <c r="H390" s="60" t="s">
        <v>17</v>
      </c>
      <c r="I390" s="5">
        <v>0</v>
      </c>
      <c r="J390" s="5">
        <v>0</v>
      </c>
      <c r="K390" s="5">
        <v>0</v>
      </c>
      <c r="L390" s="5">
        <v>0</v>
      </c>
      <c r="M390" s="5">
        <v>1880</v>
      </c>
      <c r="N390" s="5">
        <v>0</v>
      </c>
      <c r="O390" s="5">
        <v>1880</v>
      </c>
      <c r="P390" s="5">
        <v>0</v>
      </c>
    </row>
    <row r="391" spans="1:18" ht="28.2" customHeight="1" thickBot="1" x14ac:dyDescent="0.35">
      <c r="B391" s="16"/>
      <c r="C391" s="18" t="s">
        <v>30</v>
      </c>
      <c r="D391" s="48" t="s">
        <v>516</v>
      </c>
      <c r="E391" s="60" t="s">
        <v>17</v>
      </c>
      <c r="F391" s="60" t="s">
        <v>17</v>
      </c>
      <c r="G391" s="94" t="s">
        <v>517</v>
      </c>
      <c r="H391" s="38" t="s">
        <v>52</v>
      </c>
      <c r="I391" s="5">
        <v>0</v>
      </c>
      <c r="J391" s="5">
        <v>0</v>
      </c>
      <c r="K391" s="5">
        <v>0</v>
      </c>
      <c r="L391" s="5">
        <v>0</v>
      </c>
      <c r="M391" s="5">
        <f>3200</f>
        <v>3200</v>
      </c>
      <c r="N391" s="5">
        <v>0</v>
      </c>
      <c r="O391" s="5">
        <f>3200</f>
        <v>3200</v>
      </c>
      <c r="P391" s="5">
        <v>0</v>
      </c>
    </row>
    <row r="392" spans="1:18" ht="43.8" customHeight="1" thickBot="1" x14ac:dyDescent="0.35">
      <c r="B392" s="16"/>
      <c r="C392" s="18" t="s">
        <v>32</v>
      </c>
      <c r="D392" s="48" t="s">
        <v>540</v>
      </c>
      <c r="E392" s="60"/>
      <c r="F392" s="60"/>
      <c r="G392" s="95"/>
      <c r="H392" s="38"/>
      <c r="I392" s="5">
        <v>0</v>
      </c>
      <c r="J392" s="5">
        <v>0</v>
      </c>
      <c r="K392" s="5">
        <v>0</v>
      </c>
      <c r="L392" s="5">
        <v>0</v>
      </c>
      <c r="M392" s="5">
        <v>2000</v>
      </c>
      <c r="N392" s="5">
        <v>0</v>
      </c>
      <c r="O392" s="5">
        <v>2000</v>
      </c>
      <c r="P392" s="5">
        <v>0</v>
      </c>
    </row>
    <row r="393" spans="1:18" ht="28.2" customHeight="1" thickBot="1" x14ac:dyDescent="0.35">
      <c r="B393" s="16"/>
      <c r="C393" s="18" t="s">
        <v>36</v>
      </c>
      <c r="D393" s="48" t="s">
        <v>518</v>
      </c>
      <c r="E393" s="60" t="s">
        <v>17</v>
      </c>
      <c r="F393" s="60" t="s">
        <v>17</v>
      </c>
      <c r="G393" s="96" t="s">
        <v>519</v>
      </c>
      <c r="H393" s="38" t="s">
        <v>52</v>
      </c>
      <c r="I393" s="5">
        <v>0</v>
      </c>
      <c r="J393" s="5">
        <v>0</v>
      </c>
      <c r="K393" s="5">
        <v>0</v>
      </c>
      <c r="L393" s="5">
        <v>0</v>
      </c>
      <c r="M393" s="5">
        <v>4720</v>
      </c>
      <c r="N393" s="5">
        <v>0</v>
      </c>
      <c r="O393" s="5">
        <v>4740.8</v>
      </c>
      <c r="P393" s="5">
        <v>0</v>
      </c>
    </row>
    <row r="394" spans="1:18" ht="66" customHeight="1" thickBot="1" x14ac:dyDescent="0.35">
      <c r="B394" s="21" t="s">
        <v>22</v>
      </c>
      <c r="C394" s="20"/>
      <c r="D394" s="85" t="s">
        <v>510</v>
      </c>
      <c r="E394" s="86"/>
      <c r="F394" s="86"/>
      <c r="G394" s="86"/>
      <c r="H394" s="87"/>
      <c r="I394" s="10">
        <f t="shared" ref="I394:P394" si="121">SUM(I395:I398)</f>
        <v>0</v>
      </c>
      <c r="J394" s="10">
        <f t="shared" si="121"/>
        <v>0</v>
      </c>
      <c r="K394" s="10">
        <f t="shared" si="121"/>
        <v>0</v>
      </c>
      <c r="L394" s="10">
        <f t="shared" si="121"/>
        <v>0</v>
      </c>
      <c r="M394" s="10">
        <f t="shared" si="121"/>
        <v>450</v>
      </c>
      <c r="N394" s="10">
        <f t="shared" si="121"/>
        <v>0</v>
      </c>
      <c r="O394" s="10">
        <f t="shared" si="121"/>
        <v>450</v>
      </c>
      <c r="P394" s="10">
        <f t="shared" si="121"/>
        <v>0</v>
      </c>
    </row>
    <row r="395" spans="1:18" ht="28.2" customHeight="1" thickBot="1" x14ac:dyDescent="0.35">
      <c r="B395" s="16"/>
      <c r="C395" s="18" t="s">
        <v>15</v>
      </c>
      <c r="D395" s="48" t="s">
        <v>529</v>
      </c>
      <c r="E395" s="60" t="s">
        <v>17</v>
      </c>
      <c r="F395" s="60" t="s">
        <v>17</v>
      </c>
      <c r="G395" s="94" t="s">
        <v>520</v>
      </c>
      <c r="H395" s="60" t="s">
        <v>17</v>
      </c>
      <c r="I395" s="5">
        <v>0</v>
      </c>
      <c r="J395" s="5">
        <v>0</v>
      </c>
      <c r="K395" s="5">
        <v>0</v>
      </c>
      <c r="L395" s="5">
        <v>0</v>
      </c>
      <c r="M395" s="5">
        <v>0</v>
      </c>
      <c r="N395" s="5">
        <v>0</v>
      </c>
      <c r="O395" s="5">
        <v>0</v>
      </c>
      <c r="P395" s="5">
        <v>0</v>
      </c>
    </row>
    <row r="396" spans="1:18" ht="30" customHeight="1" thickBot="1" x14ac:dyDescent="0.35">
      <c r="B396" s="16"/>
      <c r="C396" s="18" t="s">
        <v>18</v>
      </c>
      <c r="D396" s="48" t="s">
        <v>521</v>
      </c>
      <c r="E396" s="60" t="s">
        <v>17</v>
      </c>
      <c r="F396" s="60" t="s">
        <v>17</v>
      </c>
      <c r="G396" s="94" t="s">
        <v>520</v>
      </c>
      <c r="H396" s="60" t="s">
        <v>17</v>
      </c>
      <c r="I396" s="5">
        <v>0</v>
      </c>
      <c r="J396" s="5">
        <v>0</v>
      </c>
      <c r="K396" s="5">
        <v>0</v>
      </c>
      <c r="L396" s="5">
        <v>0</v>
      </c>
      <c r="M396" s="5">
        <v>450</v>
      </c>
      <c r="N396" s="5">
        <v>0</v>
      </c>
      <c r="O396" s="5">
        <v>450</v>
      </c>
      <c r="P396" s="5">
        <v>0</v>
      </c>
    </row>
    <row r="397" spans="1:18" ht="36" customHeight="1" thickBot="1" x14ac:dyDescent="0.35">
      <c r="B397" s="16"/>
      <c r="C397" s="18" t="s">
        <v>20</v>
      </c>
      <c r="D397" s="48" t="s">
        <v>531</v>
      </c>
      <c r="E397" s="60" t="s">
        <v>17</v>
      </c>
      <c r="F397" s="60" t="s">
        <v>17</v>
      </c>
      <c r="G397" s="60" t="s">
        <v>519</v>
      </c>
      <c r="H397" s="60" t="s">
        <v>523</v>
      </c>
      <c r="I397" s="5">
        <v>0</v>
      </c>
      <c r="J397" s="5">
        <v>0</v>
      </c>
      <c r="K397" s="5">
        <v>0</v>
      </c>
      <c r="L397" s="5">
        <v>0</v>
      </c>
      <c r="M397" s="5">
        <v>0</v>
      </c>
      <c r="N397" s="5">
        <v>0</v>
      </c>
      <c r="O397" s="5">
        <v>0</v>
      </c>
      <c r="P397" s="5">
        <v>0</v>
      </c>
    </row>
    <row r="398" spans="1:18" ht="54.6" customHeight="1" thickBot="1" x14ac:dyDescent="0.35">
      <c r="B398" s="16"/>
      <c r="C398" s="18" t="s">
        <v>27</v>
      </c>
      <c r="D398" s="48" t="s">
        <v>525</v>
      </c>
      <c r="E398" s="60" t="s">
        <v>17</v>
      </c>
      <c r="F398" s="60" t="s">
        <v>17</v>
      </c>
      <c r="G398" s="60" t="s">
        <v>17</v>
      </c>
      <c r="H398" s="60" t="s">
        <v>524</v>
      </c>
      <c r="I398" s="5">
        <v>0</v>
      </c>
      <c r="J398" s="5">
        <v>0</v>
      </c>
      <c r="K398" s="5">
        <v>0</v>
      </c>
      <c r="L398" s="5">
        <v>0</v>
      </c>
      <c r="M398" s="5">
        <v>0</v>
      </c>
      <c r="N398" s="5">
        <v>0</v>
      </c>
      <c r="O398" s="5">
        <v>0</v>
      </c>
      <c r="P398" s="5">
        <v>0</v>
      </c>
    </row>
    <row r="399" spans="1:18" ht="28.2" customHeight="1" thickBot="1" x14ac:dyDescent="0.35">
      <c r="B399" s="21" t="s">
        <v>38</v>
      </c>
      <c r="C399" s="20"/>
      <c r="D399" s="85" t="s">
        <v>511</v>
      </c>
      <c r="E399" s="86"/>
      <c r="F399" s="86"/>
      <c r="G399" s="86"/>
      <c r="H399" s="87"/>
      <c r="I399" s="10">
        <f t="shared" ref="I399:P399" si="122">SUM(I400:I401)</f>
        <v>0</v>
      </c>
      <c r="J399" s="10">
        <f t="shared" si="122"/>
        <v>0</v>
      </c>
      <c r="K399" s="10">
        <f t="shared" si="122"/>
        <v>0</v>
      </c>
      <c r="L399" s="10">
        <f t="shared" si="122"/>
        <v>0</v>
      </c>
      <c r="M399" s="10">
        <f t="shared" si="122"/>
        <v>450</v>
      </c>
      <c r="N399" s="10">
        <f t="shared" si="122"/>
        <v>0</v>
      </c>
      <c r="O399" s="10">
        <f t="shared" si="122"/>
        <v>450</v>
      </c>
      <c r="P399" s="10">
        <f t="shared" si="122"/>
        <v>0</v>
      </c>
    </row>
    <row r="400" spans="1:18" ht="28.2" customHeight="1" thickBot="1" x14ac:dyDescent="0.35">
      <c r="B400" s="16"/>
      <c r="C400" s="18" t="s">
        <v>15</v>
      </c>
      <c r="D400" s="48" t="s">
        <v>522</v>
      </c>
      <c r="E400" s="60" t="s">
        <v>17</v>
      </c>
      <c r="F400" s="60" t="s">
        <v>17</v>
      </c>
      <c r="G400" s="94" t="s">
        <v>533</v>
      </c>
      <c r="H400" s="60" t="s">
        <v>17</v>
      </c>
      <c r="I400" s="5">
        <v>0</v>
      </c>
      <c r="J400" s="5">
        <v>0</v>
      </c>
      <c r="K400" s="5">
        <v>0</v>
      </c>
      <c r="L400" s="5">
        <v>0</v>
      </c>
      <c r="M400" s="5">
        <v>450</v>
      </c>
      <c r="N400" s="5">
        <v>0</v>
      </c>
      <c r="O400" s="5">
        <v>450</v>
      </c>
      <c r="P400" s="5">
        <v>0</v>
      </c>
    </row>
    <row r="401" spans="1:26" ht="28.2" customHeight="1" thickBot="1" x14ac:dyDescent="0.35">
      <c r="B401" s="16"/>
      <c r="C401" s="18" t="s">
        <v>18</v>
      </c>
      <c r="D401" s="48" t="s">
        <v>532</v>
      </c>
      <c r="E401" s="60" t="s">
        <v>17</v>
      </c>
      <c r="F401" s="60" t="s">
        <v>17</v>
      </c>
      <c r="G401" s="94" t="s">
        <v>524</v>
      </c>
      <c r="H401" s="60" t="s">
        <v>17</v>
      </c>
      <c r="I401" s="5">
        <v>0</v>
      </c>
      <c r="J401" s="5">
        <v>0</v>
      </c>
      <c r="K401" s="5">
        <v>0</v>
      </c>
      <c r="L401" s="5">
        <v>0</v>
      </c>
      <c r="M401" s="5">
        <v>0</v>
      </c>
      <c r="N401" s="5">
        <v>0</v>
      </c>
      <c r="O401" s="5">
        <v>0</v>
      </c>
      <c r="P401" s="5">
        <v>0</v>
      </c>
    </row>
    <row r="402" spans="1:26" ht="28.2" customHeight="1" thickBot="1" x14ac:dyDescent="0.35">
      <c r="B402" s="21" t="s">
        <v>44</v>
      </c>
      <c r="C402" s="20"/>
      <c r="D402" s="85" t="s">
        <v>512</v>
      </c>
      <c r="E402" s="86"/>
      <c r="F402" s="86"/>
      <c r="G402" s="86"/>
      <c r="H402" s="87"/>
      <c r="I402" s="10">
        <f t="shared" ref="I402:P402" si="123">SUM(I403:I404)</f>
        <v>0</v>
      </c>
      <c r="J402" s="10">
        <f t="shared" si="123"/>
        <v>0</v>
      </c>
      <c r="K402" s="10">
        <f t="shared" si="123"/>
        <v>0</v>
      </c>
      <c r="L402" s="10">
        <f t="shared" si="123"/>
        <v>0</v>
      </c>
      <c r="M402" s="10">
        <f t="shared" si="123"/>
        <v>0</v>
      </c>
      <c r="N402" s="10">
        <f t="shared" si="123"/>
        <v>0</v>
      </c>
      <c r="O402" s="10">
        <f t="shared" si="123"/>
        <v>0</v>
      </c>
      <c r="P402" s="10">
        <f t="shared" si="123"/>
        <v>0</v>
      </c>
    </row>
    <row r="403" spans="1:26" ht="28.2" customHeight="1" thickBot="1" x14ac:dyDescent="0.35">
      <c r="B403" s="16"/>
      <c r="C403" s="18" t="s">
        <v>15</v>
      </c>
      <c r="D403" s="48" t="s">
        <v>534</v>
      </c>
      <c r="E403" s="60" t="s">
        <v>17</v>
      </c>
      <c r="F403" s="60" t="s">
        <v>17</v>
      </c>
      <c r="G403" s="60" t="s">
        <v>535</v>
      </c>
      <c r="H403" s="60" t="s">
        <v>17</v>
      </c>
      <c r="I403" s="5">
        <v>0</v>
      </c>
      <c r="J403" s="5">
        <v>0</v>
      </c>
      <c r="K403" s="5">
        <v>0</v>
      </c>
      <c r="L403" s="5">
        <v>0</v>
      </c>
      <c r="M403" s="5">
        <v>0</v>
      </c>
      <c r="N403" s="5">
        <v>0</v>
      </c>
      <c r="O403" s="5">
        <v>0</v>
      </c>
      <c r="P403" s="5">
        <v>0</v>
      </c>
    </row>
    <row r="404" spans="1:26" ht="28.2" customHeight="1" thickBot="1" x14ac:dyDescent="0.35">
      <c r="B404" s="16"/>
      <c r="C404" s="18" t="s">
        <v>18</v>
      </c>
      <c r="D404" s="48" t="s">
        <v>536</v>
      </c>
      <c r="E404" s="60" t="s">
        <v>17</v>
      </c>
      <c r="F404" s="60" t="s">
        <v>17</v>
      </c>
      <c r="G404" s="96" t="s">
        <v>537</v>
      </c>
      <c r="H404" s="38" t="s">
        <v>52</v>
      </c>
      <c r="I404" s="5">
        <v>0</v>
      </c>
      <c r="J404" s="5">
        <v>0</v>
      </c>
      <c r="K404" s="5">
        <v>0</v>
      </c>
      <c r="L404" s="5">
        <v>0</v>
      </c>
      <c r="M404" s="5">
        <v>0</v>
      </c>
      <c r="N404" s="5">
        <v>0</v>
      </c>
      <c r="O404" s="5">
        <v>0</v>
      </c>
      <c r="P404" s="5">
        <v>0</v>
      </c>
    </row>
    <row r="405" spans="1:26" ht="28.2" customHeight="1" thickBot="1" x14ac:dyDescent="0.35">
      <c r="B405" s="21" t="s">
        <v>49</v>
      </c>
      <c r="C405" s="20"/>
      <c r="D405" s="85" t="s">
        <v>513</v>
      </c>
      <c r="E405" s="86"/>
      <c r="F405" s="86"/>
      <c r="G405" s="86"/>
      <c r="H405" s="87"/>
      <c r="I405" s="10">
        <f t="shared" ref="I405:P405" si="124">SUM(I406:I408)</f>
        <v>0</v>
      </c>
      <c r="J405" s="10">
        <f t="shared" si="124"/>
        <v>0</v>
      </c>
      <c r="K405" s="10">
        <f t="shared" si="124"/>
        <v>0</v>
      </c>
      <c r="L405" s="10">
        <f t="shared" si="124"/>
        <v>0</v>
      </c>
      <c r="M405" s="10">
        <f t="shared" si="124"/>
        <v>7000</v>
      </c>
      <c r="N405" s="10">
        <f t="shared" si="124"/>
        <v>0</v>
      </c>
      <c r="O405" s="10">
        <f t="shared" si="124"/>
        <v>5000</v>
      </c>
      <c r="P405" s="10">
        <f t="shared" si="124"/>
        <v>0</v>
      </c>
    </row>
    <row r="406" spans="1:26" ht="28.2" customHeight="1" thickBot="1" x14ac:dyDescent="0.35">
      <c r="B406" s="16"/>
      <c r="C406" s="18" t="s">
        <v>15</v>
      </c>
      <c r="D406" s="48" t="s">
        <v>526</v>
      </c>
      <c r="E406" s="60" t="s">
        <v>17</v>
      </c>
      <c r="F406" s="60" t="s">
        <v>17</v>
      </c>
      <c r="G406" s="60" t="s">
        <v>535</v>
      </c>
      <c r="H406" s="60" t="s">
        <v>17</v>
      </c>
      <c r="I406" s="5">
        <v>0</v>
      </c>
      <c r="J406" s="5">
        <v>0</v>
      </c>
      <c r="K406" s="5">
        <v>0</v>
      </c>
      <c r="L406" s="5">
        <v>0</v>
      </c>
      <c r="M406" s="5">
        <v>5000</v>
      </c>
      <c r="N406" s="5">
        <v>0</v>
      </c>
      <c r="O406" s="5">
        <v>2000</v>
      </c>
      <c r="P406" s="5">
        <v>0</v>
      </c>
    </row>
    <row r="407" spans="1:26" ht="28.2" customHeight="1" thickBot="1" x14ac:dyDescent="0.35">
      <c r="B407" s="16"/>
      <c r="C407" s="18" t="s">
        <v>18</v>
      </c>
      <c r="D407" s="48" t="s">
        <v>538</v>
      </c>
      <c r="E407" s="60" t="s">
        <v>17</v>
      </c>
      <c r="F407" s="60" t="s">
        <v>17</v>
      </c>
      <c r="G407" s="60" t="s">
        <v>530</v>
      </c>
      <c r="H407" s="60" t="s">
        <v>17</v>
      </c>
      <c r="I407" s="5">
        <v>0</v>
      </c>
      <c r="J407" s="5">
        <v>0</v>
      </c>
      <c r="K407" s="5">
        <v>0</v>
      </c>
      <c r="L407" s="5">
        <v>0</v>
      </c>
      <c r="M407" s="5">
        <v>2000</v>
      </c>
      <c r="N407" s="5">
        <v>0</v>
      </c>
      <c r="O407" s="5">
        <v>3000</v>
      </c>
      <c r="P407" s="5">
        <v>0</v>
      </c>
    </row>
    <row r="408" spans="1:26" ht="28.2" customHeight="1" thickBot="1" x14ac:dyDescent="0.35">
      <c r="B408" s="16"/>
      <c r="C408" s="18" t="s">
        <v>20</v>
      </c>
      <c r="D408" s="48" t="s">
        <v>539</v>
      </c>
      <c r="E408" s="60" t="s">
        <v>17</v>
      </c>
      <c r="F408" s="60" t="s">
        <v>17</v>
      </c>
      <c r="G408" s="60" t="s">
        <v>519</v>
      </c>
      <c r="H408" s="38" t="s">
        <v>52</v>
      </c>
      <c r="I408" s="5">
        <v>0</v>
      </c>
      <c r="J408" s="5">
        <v>0</v>
      </c>
      <c r="K408" s="5">
        <v>0</v>
      </c>
      <c r="L408" s="5">
        <v>0</v>
      </c>
      <c r="M408" s="5">
        <v>0</v>
      </c>
      <c r="N408" s="5">
        <v>0</v>
      </c>
      <c r="O408" s="5">
        <v>0</v>
      </c>
      <c r="P408" s="5">
        <v>0</v>
      </c>
    </row>
    <row r="409" spans="1:26" ht="28.2" customHeight="1" thickBot="1" x14ac:dyDescent="0.35">
      <c r="B409" s="21" t="s">
        <v>53</v>
      </c>
      <c r="C409" s="21"/>
      <c r="D409" s="106" t="s">
        <v>350</v>
      </c>
      <c r="E409" s="107"/>
      <c r="F409" s="107"/>
      <c r="G409" s="107"/>
      <c r="H409" s="108"/>
      <c r="I409" s="10">
        <f>I410+I412</f>
        <v>0</v>
      </c>
      <c r="J409" s="12">
        <f t="shared" ref="J409" si="125">J410+J412</f>
        <v>0</v>
      </c>
      <c r="K409" s="12">
        <f t="shared" ref="K409:P409" si="126">K410+K412</f>
        <v>0</v>
      </c>
      <c r="L409" s="12">
        <f t="shared" si="126"/>
        <v>0</v>
      </c>
      <c r="M409" s="12">
        <f t="shared" si="126"/>
        <v>15007.3</v>
      </c>
      <c r="N409" s="12">
        <f t="shared" si="126"/>
        <v>34327.300000000003</v>
      </c>
      <c r="O409" s="12">
        <f t="shared" si="126"/>
        <v>15607.59</v>
      </c>
      <c r="P409" s="12">
        <f t="shared" si="126"/>
        <v>32969.19</v>
      </c>
    </row>
    <row r="410" spans="1:26" ht="28.2" customHeight="1" thickBot="1" x14ac:dyDescent="0.35">
      <c r="B410" s="76"/>
      <c r="C410" s="19" t="s">
        <v>15</v>
      </c>
      <c r="D410" s="74" t="s">
        <v>546</v>
      </c>
      <c r="E410" s="39" t="s">
        <v>17</v>
      </c>
      <c r="F410" s="39" t="s">
        <v>17</v>
      </c>
      <c r="G410" s="38" t="s">
        <v>52</v>
      </c>
      <c r="H410" s="38" t="s">
        <v>52</v>
      </c>
      <c r="I410" s="5">
        <v>0</v>
      </c>
      <c r="J410" s="5">
        <v>0</v>
      </c>
      <c r="K410" s="5">
        <v>0</v>
      </c>
      <c r="L410" s="5">
        <v>0</v>
      </c>
      <c r="M410" s="5">
        <v>15007.3</v>
      </c>
      <c r="N410" s="5">
        <v>0</v>
      </c>
      <c r="O410" s="5">
        <v>15607.59</v>
      </c>
      <c r="P410" s="5">
        <v>0</v>
      </c>
    </row>
    <row r="411" spans="1:26" ht="28.2" customHeight="1" thickBot="1" x14ac:dyDescent="0.35">
      <c r="B411" s="76"/>
      <c r="C411" s="19" t="s">
        <v>18</v>
      </c>
      <c r="D411" s="74" t="s">
        <v>541</v>
      </c>
      <c r="E411" s="39" t="s">
        <v>17</v>
      </c>
      <c r="F411" s="39" t="s">
        <v>17</v>
      </c>
      <c r="G411" s="38" t="s">
        <v>52</v>
      </c>
      <c r="H411" s="38" t="s">
        <v>52</v>
      </c>
      <c r="I411" s="5">
        <v>0</v>
      </c>
      <c r="J411" s="5">
        <v>0</v>
      </c>
      <c r="K411" s="5">
        <v>0</v>
      </c>
      <c r="L411" s="5">
        <v>0</v>
      </c>
      <c r="M411" s="5">
        <v>0</v>
      </c>
      <c r="N411" s="5">
        <v>1500</v>
      </c>
      <c r="O411" s="5">
        <v>0</v>
      </c>
      <c r="P411" s="5">
        <v>1500</v>
      </c>
    </row>
    <row r="412" spans="1:26" ht="28.2" customHeight="1" thickBot="1" x14ac:dyDescent="0.35">
      <c r="B412" s="16"/>
      <c r="C412" s="19" t="s">
        <v>20</v>
      </c>
      <c r="D412" s="74" t="s">
        <v>352</v>
      </c>
      <c r="E412" s="39" t="s">
        <v>17</v>
      </c>
      <c r="F412" s="39" t="s">
        <v>17</v>
      </c>
      <c r="G412" s="84" t="s">
        <v>52</v>
      </c>
      <c r="H412" s="38" t="s">
        <v>52</v>
      </c>
      <c r="I412" s="5">
        <v>0</v>
      </c>
      <c r="J412" s="5">
        <v>0</v>
      </c>
      <c r="K412" s="5">
        <v>0</v>
      </c>
      <c r="L412" s="5">
        <v>0</v>
      </c>
      <c r="M412" s="5">
        <v>0</v>
      </c>
      <c r="N412" s="5">
        <v>34327.300000000003</v>
      </c>
      <c r="O412" s="5">
        <v>0</v>
      </c>
      <c r="P412" s="5">
        <v>32969.19</v>
      </c>
    </row>
    <row r="413" spans="1:26" ht="27.6" customHeight="1" thickBot="1" x14ac:dyDescent="0.35">
      <c r="A413" s="23"/>
      <c r="B413" s="97"/>
      <c r="C413" s="97"/>
      <c r="D413" s="52" t="s">
        <v>423</v>
      </c>
      <c r="E413" s="98"/>
      <c r="F413" s="98"/>
      <c r="G413" s="98"/>
      <c r="H413" s="98"/>
      <c r="I413" s="26"/>
      <c r="J413" s="26"/>
      <c r="K413" s="26"/>
      <c r="L413" s="26"/>
      <c r="M413" s="26"/>
      <c r="N413" s="26"/>
      <c r="O413" s="26"/>
      <c r="P413" s="26"/>
    </row>
    <row r="414" spans="1:26" ht="27.6" customHeight="1" thickBot="1" x14ac:dyDescent="0.35">
      <c r="A414" s="27" t="s">
        <v>424</v>
      </c>
      <c r="B414" s="22"/>
      <c r="C414" s="28"/>
      <c r="D414" s="53" t="s">
        <v>425</v>
      </c>
      <c r="E414" s="99"/>
      <c r="F414" s="99"/>
      <c r="G414" s="99"/>
      <c r="H414" s="100"/>
      <c r="I414" s="44">
        <f t="shared" ref="I414:P414" si="127">I415+I422+I428+I436</f>
        <v>469000</v>
      </c>
      <c r="J414" s="9">
        <f t="shared" si="127"/>
        <v>11500</v>
      </c>
      <c r="K414" s="9">
        <f t="shared" si="127"/>
        <v>415830</v>
      </c>
      <c r="L414" s="9">
        <f t="shared" si="127"/>
        <v>11530</v>
      </c>
      <c r="M414" s="9">
        <f t="shared" si="127"/>
        <v>423456</v>
      </c>
      <c r="N414" s="9">
        <f t="shared" si="127"/>
        <v>11750</v>
      </c>
      <c r="O414" s="9">
        <f t="shared" si="127"/>
        <v>417859</v>
      </c>
      <c r="P414" s="9">
        <f t="shared" si="127"/>
        <v>11990</v>
      </c>
    </row>
    <row r="415" spans="1:26" ht="15.6" customHeight="1" thickBot="1" x14ac:dyDescent="0.35">
      <c r="B415" s="21" t="s">
        <v>426</v>
      </c>
      <c r="C415" s="20"/>
      <c r="D415" s="106" t="s">
        <v>427</v>
      </c>
      <c r="E415" s="107"/>
      <c r="F415" s="107"/>
      <c r="G415" s="107"/>
      <c r="H415" s="108"/>
      <c r="I415" s="10">
        <f t="shared" ref="I415:P415" si="128">SUM(I416:I421)</f>
        <v>414400</v>
      </c>
      <c r="J415" s="12">
        <f t="shared" si="128"/>
        <v>900</v>
      </c>
      <c r="K415" s="12">
        <f t="shared" si="128"/>
        <v>360480</v>
      </c>
      <c r="L415" s="12">
        <f t="shared" si="128"/>
        <v>720</v>
      </c>
      <c r="M415" s="12">
        <f t="shared" si="128"/>
        <v>367656</v>
      </c>
      <c r="N415" s="12">
        <f t="shared" si="128"/>
        <v>720</v>
      </c>
      <c r="O415" s="12">
        <f t="shared" si="128"/>
        <v>375024</v>
      </c>
      <c r="P415" s="12">
        <f t="shared" si="128"/>
        <v>720</v>
      </c>
    </row>
    <row r="416" spans="1:26" ht="15.6" customHeight="1" thickBot="1" x14ac:dyDescent="0.35">
      <c r="A416" s="66"/>
      <c r="B416" s="16"/>
      <c r="C416" s="19"/>
      <c r="D416" s="50" t="s">
        <v>428</v>
      </c>
      <c r="E416" s="37"/>
      <c r="F416" s="37"/>
      <c r="G416" s="37"/>
      <c r="H416" s="37"/>
      <c r="I416" s="5">
        <v>263000</v>
      </c>
      <c r="J416" s="5">
        <v>0</v>
      </c>
      <c r="K416" s="5">
        <v>221440</v>
      </c>
      <c r="L416" s="5">
        <v>0</v>
      </c>
      <c r="M416" s="5">
        <v>225840</v>
      </c>
      <c r="N416" s="5">
        <v>0</v>
      </c>
      <c r="O416" s="5">
        <v>230400</v>
      </c>
      <c r="P416" s="5">
        <v>0</v>
      </c>
      <c r="R416" s="101"/>
      <c r="S416" s="101"/>
      <c r="T416" s="101"/>
      <c r="U416" s="101"/>
      <c r="V416" s="101"/>
      <c r="W416" s="101"/>
      <c r="X416" s="101"/>
      <c r="Y416" s="101"/>
      <c r="Z416" s="101"/>
    </row>
    <row r="417" spans="1:22" ht="15.6" customHeight="1" thickBot="1" x14ac:dyDescent="0.35">
      <c r="A417" s="66"/>
      <c r="B417" s="16"/>
      <c r="C417" s="19"/>
      <c r="D417" s="50" t="s">
        <v>429</v>
      </c>
      <c r="E417" s="37"/>
      <c r="F417" s="37"/>
      <c r="G417" s="37"/>
      <c r="H417" s="37"/>
      <c r="I417" s="5">
        <v>85000</v>
      </c>
      <c r="J417" s="5">
        <v>0</v>
      </c>
      <c r="K417" s="5">
        <v>70992</v>
      </c>
      <c r="L417" s="5">
        <v>0</v>
      </c>
      <c r="M417" s="5">
        <v>72400</v>
      </c>
      <c r="N417" s="5">
        <v>0</v>
      </c>
      <c r="O417" s="5">
        <v>73840</v>
      </c>
      <c r="P417" s="5">
        <v>0</v>
      </c>
      <c r="R417" s="101"/>
      <c r="S417" s="101"/>
      <c r="T417" s="101"/>
      <c r="U417" s="101"/>
      <c r="V417" s="101"/>
    </row>
    <row r="418" spans="1:22" ht="15.6" customHeight="1" thickBot="1" x14ac:dyDescent="0.35">
      <c r="A418" s="66"/>
      <c r="B418" s="16"/>
      <c r="C418" s="19"/>
      <c r="D418" s="48" t="s">
        <v>430</v>
      </c>
      <c r="E418" s="38"/>
      <c r="F418" s="38"/>
      <c r="G418" s="38"/>
      <c r="H418" s="38"/>
      <c r="I418" s="32">
        <v>63000</v>
      </c>
      <c r="J418" s="7">
        <v>0</v>
      </c>
      <c r="K418" s="7">
        <v>65280</v>
      </c>
      <c r="L418" s="7">
        <v>0</v>
      </c>
      <c r="M418" s="7">
        <v>66600</v>
      </c>
      <c r="N418" s="7">
        <v>0</v>
      </c>
      <c r="O418" s="7">
        <v>67920</v>
      </c>
      <c r="P418" s="7">
        <v>0</v>
      </c>
      <c r="R418" s="101"/>
      <c r="S418" s="101"/>
      <c r="T418" s="101"/>
      <c r="U418" s="101"/>
      <c r="V418" s="101"/>
    </row>
    <row r="419" spans="1:22" ht="15.6" customHeight="1" thickBot="1" x14ac:dyDescent="0.35">
      <c r="A419" s="66"/>
      <c r="B419" s="16"/>
      <c r="C419" s="19"/>
      <c r="D419" s="48" t="s">
        <v>431</v>
      </c>
      <c r="E419" s="38"/>
      <c r="F419" s="38"/>
      <c r="G419" s="38"/>
      <c r="H419" s="38"/>
      <c r="I419" s="32">
        <v>400</v>
      </c>
      <c r="J419" s="7">
        <v>0</v>
      </c>
      <c r="K419" s="7">
        <v>320</v>
      </c>
      <c r="L419" s="7">
        <v>0</v>
      </c>
      <c r="M419" s="7">
        <v>320</v>
      </c>
      <c r="N419" s="7">
        <v>0</v>
      </c>
      <c r="O419" s="7">
        <v>320</v>
      </c>
      <c r="P419" s="7">
        <v>0</v>
      </c>
      <c r="R419" s="101"/>
      <c r="S419" s="101"/>
      <c r="T419" s="101"/>
      <c r="U419" s="101"/>
      <c r="V419" s="101"/>
    </row>
    <row r="420" spans="1:22" ht="15.6" customHeight="1" thickBot="1" x14ac:dyDescent="0.35">
      <c r="A420" s="66"/>
      <c r="B420" s="16"/>
      <c r="C420" s="19"/>
      <c r="D420" s="48" t="s">
        <v>432</v>
      </c>
      <c r="E420" s="38"/>
      <c r="F420" s="38"/>
      <c r="G420" s="38"/>
      <c r="H420" s="38"/>
      <c r="I420" s="32">
        <v>0</v>
      </c>
      <c r="J420" s="7">
        <v>900</v>
      </c>
      <c r="K420" s="7">
        <v>0</v>
      </c>
      <c r="L420" s="7">
        <v>720</v>
      </c>
      <c r="M420" s="7">
        <v>0</v>
      </c>
      <c r="N420" s="7">
        <v>720</v>
      </c>
      <c r="O420" s="7">
        <v>0</v>
      </c>
      <c r="P420" s="7">
        <v>720</v>
      </c>
      <c r="R420" s="101"/>
      <c r="S420" s="101"/>
      <c r="T420" s="101"/>
      <c r="U420" s="101"/>
      <c r="V420" s="101"/>
    </row>
    <row r="421" spans="1:22" ht="15.6" customHeight="1" thickBot="1" x14ac:dyDescent="0.35">
      <c r="A421" s="66"/>
      <c r="B421" s="16"/>
      <c r="C421" s="19"/>
      <c r="D421" s="48" t="s">
        <v>433</v>
      </c>
      <c r="E421" s="38"/>
      <c r="F421" s="38"/>
      <c r="G421" s="38"/>
      <c r="H421" s="38"/>
      <c r="I421" s="32">
        <v>3000</v>
      </c>
      <c r="J421" s="7">
        <v>0</v>
      </c>
      <c r="K421" s="7">
        <v>2448</v>
      </c>
      <c r="L421" s="7">
        <v>0</v>
      </c>
      <c r="M421" s="7">
        <v>2496</v>
      </c>
      <c r="N421" s="7">
        <v>0</v>
      </c>
      <c r="O421" s="7">
        <v>2544</v>
      </c>
      <c r="P421" s="7">
        <v>0</v>
      </c>
      <c r="R421" s="101"/>
      <c r="S421" s="101"/>
      <c r="T421" s="101"/>
      <c r="U421" s="101"/>
      <c r="V421" s="101"/>
    </row>
    <row r="422" spans="1:22" ht="15.6" customHeight="1" thickBot="1" x14ac:dyDescent="0.35">
      <c r="B422" s="21" t="s">
        <v>434</v>
      </c>
      <c r="C422" s="20"/>
      <c r="D422" s="106" t="s">
        <v>435</v>
      </c>
      <c r="E422" s="107"/>
      <c r="F422" s="107"/>
      <c r="G422" s="107"/>
      <c r="H422" s="108"/>
      <c r="I422" s="10">
        <f>SUM(I423:I427)</f>
        <v>19200</v>
      </c>
      <c r="J422" s="12">
        <f t="shared" ref="J422:P422" si="129">SUM(J423:J427)</f>
        <v>6000</v>
      </c>
      <c r="K422" s="12">
        <f t="shared" si="129"/>
        <v>19560</v>
      </c>
      <c r="L422" s="12">
        <f t="shared" si="129"/>
        <v>6120</v>
      </c>
      <c r="M422" s="12">
        <f t="shared" si="129"/>
        <v>19670</v>
      </c>
      <c r="N422" s="12">
        <f t="shared" si="129"/>
        <v>6245</v>
      </c>
      <c r="O422" s="12">
        <f t="shared" si="129"/>
        <v>6360</v>
      </c>
      <c r="P422" s="12">
        <f t="shared" si="129"/>
        <v>6370</v>
      </c>
    </row>
    <row r="423" spans="1:22" ht="15.6" customHeight="1" thickBot="1" x14ac:dyDescent="0.35">
      <c r="A423" s="66"/>
      <c r="B423" s="16"/>
      <c r="C423" s="19"/>
      <c r="D423" s="50" t="s">
        <v>436</v>
      </c>
      <c r="E423" s="37"/>
      <c r="F423" s="37"/>
      <c r="G423" s="37"/>
      <c r="H423" s="37"/>
      <c r="I423" s="5">
        <v>3000</v>
      </c>
      <c r="J423" s="5">
        <v>0</v>
      </c>
      <c r="K423" s="5">
        <v>3300</v>
      </c>
      <c r="L423" s="5">
        <v>0</v>
      </c>
      <c r="M423" s="5">
        <v>3350</v>
      </c>
      <c r="N423" s="5">
        <v>0</v>
      </c>
      <c r="O423" s="5">
        <v>3180</v>
      </c>
      <c r="P423" s="5">
        <v>0</v>
      </c>
    </row>
    <row r="424" spans="1:22" ht="15.6" customHeight="1" thickBot="1" x14ac:dyDescent="0.35">
      <c r="A424" s="66"/>
      <c r="B424" s="16"/>
      <c r="C424" s="19"/>
      <c r="D424" s="50" t="s">
        <v>437</v>
      </c>
      <c r="E424" s="37"/>
      <c r="F424" s="37"/>
      <c r="G424" s="37"/>
      <c r="H424" s="37"/>
      <c r="I424" s="5">
        <v>13200</v>
      </c>
      <c r="J424" s="5">
        <v>6000</v>
      </c>
      <c r="K424" s="5">
        <v>13200</v>
      </c>
      <c r="L424" s="5">
        <v>6120</v>
      </c>
      <c r="M424" s="5">
        <v>13200</v>
      </c>
      <c r="N424" s="5">
        <v>6245</v>
      </c>
      <c r="O424" s="5">
        <v>0</v>
      </c>
      <c r="P424" s="5">
        <v>6370</v>
      </c>
    </row>
    <row r="425" spans="1:22" ht="15.6" customHeight="1" thickBot="1" x14ac:dyDescent="0.35">
      <c r="A425" s="66"/>
      <c r="B425" s="16"/>
      <c r="C425" s="19"/>
      <c r="D425" s="50" t="s">
        <v>438</v>
      </c>
      <c r="E425" s="37"/>
      <c r="F425" s="37"/>
      <c r="G425" s="37"/>
      <c r="H425" s="37"/>
      <c r="I425" s="5">
        <v>2500</v>
      </c>
      <c r="J425" s="5">
        <v>0</v>
      </c>
      <c r="K425" s="5">
        <v>2550</v>
      </c>
      <c r="L425" s="5">
        <v>0</v>
      </c>
      <c r="M425" s="5">
        <v>2600</v>
      </c>
      <c r="N425" s="5">
        <v>0</v>
      </c>
      <c r="O425" s="5">
        <v>2650</v>
      </c>
      <c r="P425" s="5">
        <v>0</v>
      </c>
    </row>
    <row r="426" spans="1:22" ht="15.6" customHeight="1" thickBot="1" x14ac:dyDescent="0.35">
      <c r="A426" s="66"/>
      <c r="B426" s="16"/>
      <c r="C426" s="19"/>
      <c r="D426" s="50" t="s">
        <v>439</v>
      </c>
      <c r="E426" s="37"/>
      <c r="F426" s="37"/>
      <c r="G426" s="37"/>
      <c r="H426" s="37"/>
      <c r="I426" s="5">
        <v>250</v>
      </c>
      <c r="J426" s="5">
        <v>0</v>
      </c>
      <c r="K426" s="5">
        <v>255</v>
      </c>
      <c r="L426" s="5">
        <v>0</v>
      </c>
      <c r="M426" s="5">
        <v>260</v>
      </c>
      <c r="N426" s="5">
        <v>0</v>
      </c>
      <c r="O426" s="5">
        <v>265</v>
      </c>
      <c r="P426" s="5">
        <v>0</v>
      </c>
    </row>
    <row r="427" spans="1:22" ht="15.6" customHeight="1" thickBot="1" x14ac:dyDescent="0.35">
      <c r="A427" s="66"/>
      <c r="B427" s="16"/>
      <c r="C427" s="19"/>
      <c r="D427" s="50" t="s">
        <v>440</v>
      </c>
      <c r="E427" s="37"/>
      <c r="F427" s="37"/>
      <c r="G427" s="37"/>
      <c r="H427" s="37"/>
      <c r="I427" s="5">
        <v>250</v>
      </c>
      <c r="J427" s="5">
        <v>0</v>
      </c>
      <c r="K427" s="5">
        <v>255</v>
      </c>
      <c r="L427" s="5">
        <v>0</v>
      </c>
      <c r="M427" s="5">
        <v>260</v>
      </c>
      <c r="N427" s="5">
        <v>0</v>
      </c>
      <c r="O427" s="5">
        <v>265</v>
      </c>
      <c r="P427" s="5">
        <v>0</v>
      </c>
    </row>
    <row r="428" spans="1:22" ht="15.6" customHeight="1" thickBot="1" x14ac:dyDescent="0.35">
      <c r="B428" s="21" t="s">
        <v>441</v>
      </c>
      <c r="C428" s="20"/>
      <c r="D428" s="106" t="s">
        <v>442</v>
      </c>
      <c r="E428" s="107"/>
      <c r="F428" s="107"/>
      <c r="G428" s="107"/>
      <c r="H428" s="108"/>
      <c r="I428" s="10">
        <f>SUM(I429:I435)</f>
        <v>33900</v>
      </c>
      <c r="J428" s="12">
        <f t="shared" ref="J428:P428" si="130">SUM(J429:J435)</f>
        <v>4600</v>
      </c>
      <c r="K428" s="12">
        <f t="shared" si="130"/>
        <v>34290</v>
      </c>
      <c r="L428" s="12">
        <f t="shared" si="130"/>
        <v>4690</v>
      </c>
      <c r="M428" s="12">
        <f t="shared" si="130"/>
        <v>34630</v>
      </c>
      <c r="N428" s="12">
        <f t="shared" si="130"/>
        <v>4785</v>
      </c>
      <c r="O428" s="12">
        <f t="shared" si="130"/>
        <v>34975</v>
      </c>
      <c r="P428" s="12">
        <f t="shared" si="130"/>
        <v>4900</v>
      </c>
    </row>
    <row r="429" spans="1:22" ht="15.6" customHeight="1" thickBot="1" x14ac:dyDescent="0.35">
      <c r="A429" s="66"/>
      <c r="B429" s="16"/>
      <c r="C429" s="19"/>
      <c r="D429" s="50" t="s">
        <v>443</v>
      </c>
      <c r="E429" s="37"/>
      <c r="F429" s="37"/>
      <c r="G429" s="37"/>
      <c r="H429" s="37"/>
      <c r="I429" s="5">
        <v>6000</v>
      </c>
      <c r="J429" s="5">
        <v>0</v>
      </c>
      <c r="K429" s="5">
        <v>6000</v>
      </c>
      <c r="L429" s="5">
        <v>0</v>
      </c>
      <c r="M429" s="5">
        <v>6000</v>
      </c>
      <c r="N429" s="5">
        <v>0</v>
      </c>
      <c r="O429" s="5">
        <v>6000</v>
      </c>
      <c r="P429" s="5">
        <v>0</v>
      </c>
    </row>
    <row r="430" spans="1:22" ht="15.6" customHeight="1" thickBot="1" x14ac:dyDescent="0.35">
      <c r="A430" s="66"/>
      <c r="B430" s="16"/>
      <c r="C430" s="19"/>
      <c r="D430" s="50" t="s">
        <v>444</v>
      </c>
      <c r="E430" s="37"/>
      <c r="F430" s="37"/>
      <c r="G430" s="37"/>
      <c r="H430" s="37"/>
      <c r="I430" s="5">
        <v>1500</v>
      </c>
      <c r="J430" s="5">
        <v>0</v>
      </c>
      <c r="K430" s="5">
        <v>1500</v>
      </c>
      <c r="L430" s="5">
        <v>0</v>
      </c>
      <c r="M430" s="5">
        <v>1500</v>
      </c>
      <c r="N430" s="5">
        <v>0</v>
      </c>
      <c r="O430" s="5">
        <v>1500</v>
      </c>
      <c r="P430" s="5">
        <v>0</v>
      </c>
    </row>
    <row r="431" spans="1:22" ht="15.6" customHeight="1" thickBot="1" x14ac:dyDescent="0.35">
      <c r="A431" s="66"/>
      <c r="B431" s="16"/>
      <c r="C431" s="19"/>
      <c r="D431" s="50" t="s">
        <v>445</v>
      </c>
      <c r="E431" s="37"/>
      <c r="F431" s="37"/>
      <c r="G431" s="37"/>
      <c r="H431" s="37"/>
      <c r="I431" s="5">
        <v>1000</v>
      </c>
      <c r="J431" s="5">
        <v>0</v>
      </c>
      <c r="K431" s="5">
        <v>1000</v>
      </c>
      <c r="L431" s="5">
        <v>0</v>
      </c>
      <c r="M431" s="5">
        <v>1000</v>
      </c>
      <c r="N431" s="5">
        <v>0</v>
      </c>
      <c r="O431" s="5">
        <v>1000</v>
      </c>
      <c r="P431" s="5">
        <v>0</v>
      </c>
    </row>
    <row r="432" spans="1:22" ht="15.6" customHeight="1" thickBot="1" x14ac:dyDescent="0.35">
      <c r="A432" s="66"/>
      <c r="B432" s="16"/>
      <c r="C432" s="19"/>
      <c r="D432" s="50" t="s">
        <v>446</v>
      </c>
      <c r="E432" s="37"/>
      <c r="F432" s="37"/>
      <c r="G432" s="37"/>
      <c r="H432" s="37"/>
      <c r="I432" s="5">
        <v>6000</v>
      </c>
      <c r="J432" s="5">
        <v>0</v>
      </c>
      <c r="K432" s="5">
        <v>6000</v>
      </c>
      <c r="L432" s="5">
        <v>0</v>
      </c>
      <c r="M432" s="5">
        <v>6000</v>
      </c>
      <c r="N432" s="5">
        <v>0</v>
      </c>
      <c r="O432" s="5">
        <v>6000</v>
      </c>
      <c r="P432" s="5">
        <v>0</v>
      </c>
    </row>
    <row r="433" spans="1:16" ht="15.6" customHeight="1" thickBot="1" x14ac:dyDescent="0.35">
      <c r="A433" s="66"/>
      <c r="B433" s="16"/>
      <c r="C433" s="19"/>
      <c r="D433" s="50" t="s">
        <v>447</v>
      </c>
      <c r="E433" s="37"/>
      <c r="F433" s="37"/>
      <c r="G433" s="37"/>
      <c r="H433" s="37"/>
      <c r="I433" s="5">
        <v>15000</v>
      </c>
      <c r="J433" s="5">
        <v>4600</v>
      </c>
      <c r="K433" s="5">
        <v>15300</v>
      </c>
      <c r="L433" s="5">
        <v>4690</v>
      </c>
      <c r="M433" s="5">
        <v>15600</v>
      </c>
      <c r="N433" s="5">
        <v>4785</v>
      </c>
      <c r="O433" s="5">
        <v>15900</v>
      </c>
      <c r="P433" s="5">
        <v>4900</v>
      </c>
    </row>
    <row r="434" spans="1:16" ht="15.6" customHeight="1" thickBot="1" x14ac:dyDescent="0.35">
      <c r="A434" s="66"/>
      <c r="B434" s="16"/>
      <c r="C434" s="19"/>
      <c r="D434" s="50" t="s">
        <v>448</v>
      </c>
      <c r="E434" s="37"/>
      <c r="F434" s="37"/>
      <c r="G434" s="37"/>
      <c r="H434" s="37"/>
      <c r="I434" s="5">
        <v>2000</v>
      </c>
      <c r="J434" s="5">
        <v>0</v>
      </c>
      <c r="K434" s="5">
        <v>2040</v>
      </c>
      <c r="L434" s="5">
        <v>0</v>
      </c>
      <c r="M434" s="5">
        <v>2080</v>
      </c>
      <c r="N434" s="5">
        <v>0</v>
      </c>
      <c r="O434" s="5">
        <v>2125</v>
      </c>
      <c r="P434" s="5">
        <v>0</v>
      </c>
    </row>
    <row r="435" spans="1:16" ht="15.6" customHeight="1" thickBot="1" x14ac:dyDescent="0.35">
      <c r="A435" s="66"/>
      <c r="B435" s="16"/>
      <c r="C435" s="19"/>
      <c r="D435" s="50" t="s">
        <v>449</v>
      </c>
      <c r="E435" s="37"/>
      <c r="F435" s="37"/>
      <c r="G435" s="37"/>
      <c r="H435" s="37"/>
      <c r="I435" s="5">
        <v>2400</v>
      </c>
      <c r="J435" s="5">
        <v>0</v>
      </c>
      <c r="K435" s="5">
        <v>2450</v>
      </c>
      <c r="L435" s="5">
        <v>0</v>
      </c>
      <c r="M435" s="5">
        <v>2450</v>
      </c>
      <c r="N435" s="5">
        <v>0</v>
      </c>
      <c r="O435" s="5">
        <v>2450</v>
      </c>
      <c r="P435" s="5">
        <v>0</v>
      </c>
    </row>
    <row r="436" spans="1:16" ht="15.6" customHeight="1" thickBot="1" x14ac:dyDescent="0.35">
      <c r="B436" s="21" t="s">
        <v>450</v>
      </c>
      <c r="C436" s="20"/>
      <c r="D436" s="106" t="s">
        <v>451</v>
      </c>
      <c r="E436" s="107"/>
      <c r="F436" s="107"/>
      <c r="G436" s="107"/>
      <c r="H436" s="108"/>
      <c r="I436" s="10">
        <f t="shared" ref="I436:P436" si="131">SUM(I437:I438)</f>
        <v>1500</v>
      </c>
      <c r="J436" s="12">
        <f t="shared" si="131"/>
        <v>0</v>
      </c>
      <c r="K436" s="12">
        <f t="shared" si="131"/>
        <v>1500</v>
      </c>
      <c r="L436" s="12">
        <f t="shared" si="131"/>
        <v>0</v>
      </c>
      <c r="M436" s="12">
        <f t="shared" si="131"/>
        <v>1500</v>
      </c>
      <c r="N436" s="12">
        <f t="shared" si="131"/>
        <v>0</v>
      </c>
      <c r="O436" s="12">
        <f t="shared" si="131"/>
        <v>1500</v>
      </c>
      <c r="P436" s="12">
        <f t="shared" si="131"/>
        <v>0</v>
      </c>
    </row>
    <row r="437" spans="1:16" ht="15.6" customHeight="1" thickBot="1" x14ac:dyDescent="0.35">
      <c r="A437" s="66"/>
      <c r="B437" s="16"/>
      <c r="C437" s="19"/>
      <c r="D437" s="50" t="s">
        <v>452</v>
      </c>
      <c r="E437" s="37"/>
      <c r="F437" s="37"/>
      <c r="G437" s="37"/>
      <c r="H437" s="37"/>
      <c r="I437" s="5">
        <v>500</v>
      </c>
      <c r="J437" s="5">
        <v>0</v>
      </c>
      <c r="K437" s="5">
        <v>500</v>
      </c>
      <c r="L437" s="5">
        <v>0</v>
      </c>
      <c r="M437" s="5">
        <v>500</v>
      </c>
      <c r="N437" s="5">
        <v>0</v>
      </c>
      <c r="O437" s="5">
        <v>500</v>
      </c>
      <c r="P437" s="5">
        <v>0</v>
      </c>
    </row>
    <row r="438" spans="1:16" ht="15.6" customHeight="1" thickBot="1" x14ac:dyDescent="0.35">
      <c r="A438" s="66"/>
      <c r="B438" s="16"/>
      <c r="C438" s="19"/>
      <c r="D438" s="50" t="s">
        <v>453</v>
      </c>
      <c r="E438" s="37"/>
      <c r="F438" s="37"/>
      <c r="G438" s="37"/>
      <c r="H438" s="37"/>
      <c r="I438" s="5">
        <v>1000</v>
      </c>
      <c r="J438" s="5">
        <v>0</v>
      </c>
      <c r="K438" s="5">
        <v>1000</v>
      </c>
      <c r="L438" s="5">
        <v>0</v>
      </c>
      <c r="M438" s="5">
        <v>1000</v>
      </c>
      <c r="N438" s="5">
        <v>0</v>
      </c>
      <c r="O438" s="5">
        <v>1000</v>
      </c>
      <c r="P438" s="5">
        <v>0</v>
      </c>
    </row>
    <row r="439" spans="1:16" ht="15.6" customHeight="1" thickBot="1" x14ac:dyDescent="0.35">
      <c r="A439" s="1" t="s">
        <v>454</v>
      </c>
      <c r="B439" s="4"/>
      <c r="C439" s="2"/>
      <c r="D439" s="54" t="s">
        <v>455</v>
      </c>
      <c r="E439" s="42"/>
      <c r="F439" s="42"/>
      <c r="G439" s="42"/>
      <c r="H439" s="36"/>
      <c r="I439" s="44">
        <f>I440</f>
        <v>30100</v>
      </c>
      <c r="J439" s="9">
        <f t="shared" ref="J439:P439" si="132">J440</f>
        <v>0</v>
      </c>
      <c r="K439" s="9">
        <f t="shared" si="132"/>
        <v>21575</v>
      </c>
      <c r="L439" s="9">
        <f t="shared" si="132"/>
        <v>0</v>
      </c>
      <c r="M439" s="9">
        <f t="shared" si="132"/>
        <v>22035</v>
      </c>
      <c r="N439" s="9">
        <f t="shared" si="132"/>
        <v>0</v>
      </c>
      <c r="O439" s="9">
        <f t="shared" si="132"/>
        <v>22494</v>
      </c>
      <c r="P439" s="9">
        <f t="shared" si="132"/>
        <v>0</v>
      </c>
    </row>
    <row r="440" spans="1:16" ht="15.6" customHeight="1" thickBot="1" x14ac:dyDescent="0.35">
      <c r="B440" s="21" t="s">
        <v>426</v>
      </c>
      <c r="C440" s="20"/>
      <c r="D440" s="106" t="s">
        <v>456</v>
      </c>
      <c r="E440" s="107"/>
      <c r="F440" s="107"/>
      <c r="G440" s="107"/>
      <c r="H440" s="108"/>
      <c r="I440" s="10">
        <f t="shared" ref="I440:P440" si="133">SUM(I441:I449)</f>
        <v>30100</v>
      </c>
      <c r="J440" s="12">
        <f t="shared" si="133"/>
        <v>0</v>
      </c>
      <c r="K440" s="12">
        <f t="shared" si="133"/>
        <v>21575</v>
      </c>
      <c r="L440" s="12">
        <f t="shared" si="133"/>
        <v>0</v>
      </c>
      <c r="M440" s="12">
        <f t="shared" si="133"/>
        <v>22035</v>
      </c>
      <c r="N440" s="12">
        <f t="shared" si="133"/>
        <v>0</v>
      </c>
      <c r="O440" s="12">
        <f t="shared" si="133"/>
        <v>22494</v>
      </c>
      <c r="P440" s="12">
        <f t="shared" si="133"/>
        <v>0</v>
      </c>
    </row>
    <row r="441" spans="1:16" ht="15.6" customHeight="1" thickBot="1" x14ac:dyDescent="0.35">
      <c r="A441" s="66"/>
      <c r="B441" s="16"/>
      <c r="C441" s="19"/>
      <c r="D441" s="50" t="s">
        <v>457</v>
      </c>
      <c r="E441" s="37"/>
      <c r="F441" s="37"/>
      <c r="G441" s="37"/>
      <c r="H441" s="37"/>
      <c r="I441" s="5">
        <v>15000</v>
      </c>
      <c r="J441" s="5">
        <v>0</v>
      </c>
      <c r="K441" s="5">
        <v>11500</v>
      </c>
      <c r="L441" s="5">
        <v>0</v>
      </c>
      <c r="M441" s="5">
        <v>11730</v>
      </c>
      <c r="N441" s="5">
        <v>0</v>
      </c>
      <c r="O441" s="5">
        <v>11964</v>
      </c>
      <c r="P441" s="5">
        <v>0</v>
      </c>
    </row>
    <row r="442" spans="1:16" ht="15.6" customHeight="1" thickBot="1" x14ac:dyDescent="0.35">
      <c r="A442" s="66"/>
      <c r="B442" s="16"/>
      <c r="C442" s="19"/>
      <c r="D442" s="50" t="s">
        <v>458</v>
      </c>
      <c r="E442" s="37"/>
      <c r="F442" s="37"/>
      <c r="G442" s="37"/>
      <c r="H442" s="37"/>
      <c r="I442" s="5">
        <v>800</v>
      </c>
      <c r="J442" s="5">
        <v>0</v>
      </c>
      <c r="K442" s="5">
        <v>815</v>
      </c>
      <c r="L442" s="5">
        <v>0</v>
      </c>
      <c r="M442" s="5">
        <v>830</v>
      </c>
      <c r="N442" s="5">
        <v>0</v>
      </c>
      <c r="O442" s="5">
        <v>865</v>
      </c>
      <c r="P442" s="5">
        <v>0</v>
      </c>
    </row>
    <row r="443" spans="1:16" ht="15.6" customHeight="1" thickBot="1" x14ac:dyDescent="0.35">
      <c r="A443" s="66"/>
      <c r="B443" s="16"/>
      <c r="C443" s="19"/>
      <c r="D443" s="50" t="s">
        <v>459</v>
      </c>
      <c r="E443" s="37"/>
      <c r="F443" s="37"/>
      <c r="G443" s="37"/>
      <c r="H443" s="37"/>
      <c r="I443" s="5">
        <v>4800</v>
      </c>
      <c r="J443" s="5">
        <v>0</v>
      </c>
      <c r="K443" s="5">
        <v>0</v>
      </c>
      <c r="L443" s="5">
        <v>0</v>
      </c>
      <c r="M443" s="5">
        <v>0</v>
      </c>
      <c r="N443" s="5">
        <v>0</v>
      </c>
      <c r="O443" s="5">
        <v>0</v>
      </c>
      <c r="P443" s="5">
        <v>0</v>
      </c>
    </row>
    <row r="444" spans="1:16" ht="15.6" customHeight="1" thickBot="1" x14ac:dyDescent="0.35">
      <c r="A444" s="66"/>
      <c r="B444" s="16"/>
      <c r="C444" s="19"/>
      <c r="D444" s="50" t="s">
        <v>460</v>
      </c>
      <c r="E444" s="37"/>
      <c r="F444" s="37"/>
      <c r="G444" s="37"/>
      <c r="H444" s="37"/>
      <c r="I444" s="5">
        <v>800</v>
      </c>
      <c r="J444" s="5">
        <v>0</v>
      </c>
      <c r="K444" s="5">
        <v>400</v>
      </c>
      <c r="L444" s="5">
        <v>0</v>
      </c>
      <c r="M444" s="5">
        <v>450</v>
      </c>
      <c r="N444" s="5">
        <v>0</v>
      </c>
      <c r="O444" s="5">
        <v>480</v>
      </c>
      <c r="P444" s="5">
        <v>0</v>
      </c>
    </row>
    <row r="445" spans="1:16" ht="15.6" customHeight="1" thickBot="1" x14ac:dyDescent="0.35">
      <c r="A445" s="66"/>
      <c r="B445" s="16"/>
      <c r="C445" s="19"/>
      <c r="D445" s="50" t="s">
        <v>461</v>
      </c>
      <c r="E445" s="37"/>
      <c r="F445" s="37"/>
      <c r="G445" s="37"/>
      <c r="H445" s="37"/>
      <c r="I445" s="5">
        <v>200</v>
      </c>
      <c r="J445" s="5">
        <v>0</v>
      </c>
      <c r="K445" s="5">
        <v>200</v>
      </c>
      <c r="L445" s="5">
        <v>0</v>
      </c>
      <c r="M445" s="5">
        <v>200</v>
      </c>
      <c r="N445" s="5">
        <v>0</v>
      </c>
      <c r="O445" s="5">
        <v>200</v>
      </c>
      <c r="P445" s="5">
        <v>0</v>
      </c>
    </row>
    <row r="446" spans="1:16" ht="15.6" customHeight="1" thickBot="1" x14ac:dyDescent="0.35">
      <c r="A446" s="66"/>
      <c r="B446" s="16"/>
      <c r="C446" s="19"/>
      <c r="D446" s="50" t="s">
        <v>462</v>
      </c>
      <c r="E446" s="37"/>
      <c r="F446" s="37"/>
      <c r="G446" s="37"/>
      <c r="H446" s="37"/>
      <c r="I446" s="5">
        <v>500</v>
      </c>
      <c r="J446" s="5">
        <v>0</v>
      </c>
      <c r="K446" s="5">
        <v>500</v>
      </c>
      <c r="L446" s="5">
        <v>0</v>
      </c>
      <c r="M446" s="5">
        <v>500</v>
      </c>
      <c r="N446" s="5">
        <v>0</v>
      </c>
      <c r="O446" s="5">
        <v>500</v>
      </c>
      <c r="P446" s="5">
        <v>0</v>
      </c>
    </row>
    <row r="447" spans="1:16" ht="15.6" customHeight="1" thickBot="1" x14ac:dyDescent="0.35">
      <c r="A447" s="66"/>
      <c r="B447" s="16"/>
      <c r="C447" s="19"/>
      <c r="D447" s="50" t="s">
        <v>463</v>
      </c>
      <c r="E447" s="37"/>
      <c r="F447" s="37"/>
      <c r="G447" s="37"/>
      <c r="H447" s="37"/>
      <c r="I447" s="5">
        <v>5000</v>
      </c>
      <c r="J447" s="5">
        <v>0</v>
      </c>
      <c r="K447" s="5">
        <v>5100</v>
      </c>
      <c r="L447" s="5">
        <v>0</v>
      </c>
      <c r="M447" s="5">
        <v>5200</v>
      </c>
      <c r="N447" s="5">
        <v>0</v>
      </c>
      <c r="O447" s="5">
        <v>5300</v>
      </c>
      <c r="P447" s="5">
        <v>0</v>
      </c>
    </row>
    <row r="448" spans="1:16" ht="15.6" customHeight="1" thickBot="1" x14ac:dyDescent="0.35">
      <c r="A448" s="66"/>
      <c r="B448" s="16"/>
      <c r="C448" s="19"/>
      <c r="D448" s="50" t="s">
        <v>464</v>
      </c>
      <c r="E448" s="37"/>
      <c r="F448" s="37"/>
      <c r="G448" s="37"/>
      <c r="H448" s="37"/>
      <c r="I448" s="5">
        <v>3000</v>
      </c>
      <c r="J448" s="5">
        <v>0</v>
      </c>
      <c r="K448" s="5">
        <v>3060</v>
      </c>
      <c r="L448" s="5">
        <v>0</v>
      </c>
      <c r="M448" s="5">
        <v>3125</v>
      </c>
      <c r="N448" s="5">
        <v>0</v>
      </c>
      <c r="O448" s="5">
        <v>3185</v>
      </c>
      <c r="P448" s="5">
        <v>0</v>
      </c>
    </row>
    <row r="449" spans="1:17" ht="15.6" customHeight="1" thickBot="1" x14ac:dyDescent="0.35">
      <c r="A449" s="66"/>
      <c r="B449" s="16"/>
      <c r="C449" s="19"/>
      <c r="D449" s="50" t="s">
        <v>465</v>
      </c>
      <c r="E449" s="37"/>
      <c r="F449" s="37"/>
      <c r="G449" s="37"/>
      <c r="H449" s="37"/>
      <c r="I449" s="5">
        <v>0</v>
      </c>
      <c r="J449" s="5">
        <v>0</v>
      </c>
      <c r="K449" s="5">
        <v>0</v>
      </c>
      <c r="L449" s="5">
        <v>0</v>
      </c>
      <c r="M449" s="5">
        <v>0</v>
      </c>
      <c r="N449" s="5">
        <v>0</v>
      </c>
      <c r="O449" s="5">
        <v>0</v>
      </c>
      <c r="P449" s="5">
        <v>0</v>
      </c>
    </row>
    <row r="450" spans="1:17" ht="15.6" customHeight="1" thickBot="1" x14ac:dyDescent="0.35">
      <c r="A450" s="1" t="s">
        <v>466</v>
      </c>
      <c r="B450" s="4"/>
      <c r="C450" s="2"/>
      <c r="D450" s="54" t="s">
        <v>467</v>
      </c>
      <c r="E450" s="42"/>
      <c r="F450" s="42"/>
      <c r="G450" s="42"/>
      <c r="H450" s="36"/>
      <c r="I450" s="44">
        <f t="shared" ref="I450:P450" si="134">I451+I456+I461+I463</f>
        <v>80910</v>
      </c>
      <c r="J450" s="9">
        <f t="shared" si="134"/>
        <v>462046</v>
      </c>
      <c r="K450" s="9">
        <f t="shared" si="134"/>
        <v>81485</v>
      </c>
      <c r="L450" s="9">
        <f t="shared" si="134"/>
        <v>454675</v>
      </c>
      <c r="M450" s="9">
        <f t="shared" si="134"/>
        <v>83110</v>
      </c>
      <c r="N450" s="9">
        <f t="shared" si="134"/>
        <v>421800</v>
      </c>
      <c r="O450" s="9">
        <f t="shared" si="134"/>
        <v>84710</v>
      </c>
      <c r="P450" s="9">
        <f t="shared" si="134"/>
        <v>423400</v>
      </c>
    </row>
    <row r="451" spans="1:17" ht="15.6" customHeight="1" thickBot="1" x14ac:dyDescent="0.35">
      <c r="B451" s="21" t="s">
        <v>426</v>
      </c>
      <c r="C451" s="20"/>
      <c r="D451" s="106" t="s">
        <v>468</v>
      </c>
      <c r="E451" s="107"/>
      <c r="F451" s="107"/>
      <c r="G451" s="107"/>
      <c r="H451" s="108"/>
      <c r="I451" s="10">
        <f t="shared" ref="I451:P451" si="135">SUM(I452:I455)</f>
        <v>79910</v>
      </c>
      <c r="J451" s="12">
        <f t="shared" si="135"/>
        <v>78800</v>
      </c>
      <c r="K451" s="12">
        <f t="shared" si="135"/>
        <v>81485</v>
      </c>
      <c r="L451" s="12">
        <f t="shared" si="135"/>
        <v>80375</v>
      </c>
      <c r="M451" s="12">
        <f t="shared" si="135"/>
        <v>83110</v>
      </c>
      <c r="N451" s="12">
        <f t="shared" si="135"/>
        <v>82000</v>
      </c>
      <c r="O451" s="12">
        <f t="shared" si="135"/>
        <v>84710</v>
      </c>
      <c r="P451" s="12">
        <f t="shared" si="135"/>
        <v>83600</v>
      </c>
    </row>
    <row r="452" spans="1:17" ht="15.6" customHeight="1" thickBot="1" x14ac:dyDescent="0.35">
      <c r="A452" s="66"/>
      <c r="B452" s="16"/>
      <c r="C452" s="19"/>
      <c r="D452" s="50" t="s">
        <v>469</v>
      </c>
      <c r="E452" s="37"/>
      <c r="F452" s="37"/>
      <c r="G452" s="37"/>
      <c r="H452" s="37"/>
      <c r="I452" s="55">
        <f>74400+4400</f>
        <v>78800</v>
      </c>
      <c r="J452" s="30">
        <f>74400+4400</f>
        <v>78800</v>
      </c>
      <c r="K452" s="30">
        <v>80375</v>
      </c>
      <c r="L452" s="30">
        <v>80375</v>
      </c>
      <c r="M452" s="30">
        <v>82000</v>
      </c>
      <c r="N452" s="30">
        <v>82000</v>
      </c>
      <c r="O452" s="30">
        <v>83600</v>
      </c>
      <c r="P452" s="30">
        <v>83600</v>
      </c>
    </row>
    <row r="453" spans="1:17" ht="15.6" customHeight="1" thickBot="1" x14ac:dyDescent="0.35">
      <c r="A453" s="66"/>
      <c r="B453" s="16"/>
      <c r="C453" s="19"/>
      <c r="D453" s="50" t="s">
        <v>470</v>
      </c>
      <c r="E453" s="37"/>
      <c r="F453" s="37"/>
      <c r="G453" s="37"/>
      <c r="H453" s="37"/>
      <c r="I453" s="55">
        <v>360</v>
      </c>
      <c r="J453" s="30">
        <v>0</v>
      </c>
      <c r="K453" s="30">
        <v>360</v>
      </c>
      <c r="L453" s="30">
        <v>0</v>
      </c>
      <c r="M453" s="30">
        <v>360</v>
      </c>
      <c r="N453" s="30">
        <v>0</v>
      </c>
      <c r="O453" s="30">
        <v>360</v>
      </c>
      <c r="P453" s="30">
        <v>0</v>
      </c>
    </row>
    <row r="454" spans="1:17" ht="15.6" customHeight="1" thickBot="1" x14ac:dyDescent="0.35">
      <c r="A454" s="66"/>
      <c r="B454" s="16"/>
      <c r="C454" s="19"/>
      <c r="D454" s="50" t="s">
        <v>471</v>
      </c>
      <c r="E454" s="37"/>
      <c r="F454" s="37"/>
      <c r="G454" s="37"/>
      <c r="H454" s="37"/>
      <c r="I454" s="55">
        <v>0</v>
      </c>
      <c r="J454" s="30">
        <v>0</v>
      </c>
      <c r="K454" s="30">
        <v>0</v>
      </c>
      <c r="L454" s="30">
        <v>0</v>
      </c>
      <c r="M454" s="30">
        <v>0</v>
      </c>
      <c r="N454" s="30">
        <v>0</v>
      </c>
      <c r="O454" s="30">
        <v>0</v>
      </c>
      <c r="P454" s="30">
        <v>0</v>
      </c>
    </row>
    <row r="455" spans="1:17" ht="15.6" customHeight="1" thickBot="1" x14ac:dyDescent="0.35">
      <c r="A455" s="66"/>
      <c r="B455" s="16"/>
      <c r="C455" s="19"/>
      <c r="D455" s="50" t="s">
        <v>472</v>
      </c>
      <c r="E455" s="37"/>
      <c r="F455" s="37"/>
      <c r="G455" s="37"/>
      <c r="H455" s="37"/>
      <c r="I455" s="55">
        <v>750</v>
      </c>
      <c r="J455" s="30">
        <v>0</v>
      </c>
      <c r="K455" s="30">
        <v>750</v>
      </c>
      <c r="L455" s="30">
        <v>0</v>
      </c>
      <c r="M455" s="30">
        <v>750</v>
      </c>
      <c r="N455" s="30">
        <v>0</v>
      </c>
      <c r="O455" s="30">
        <v>750</v>
      </c>
      <c r="P455" s="30">
        <v>0</v>
      </c>
    </row>
    <row r="456" spans="1:17" ht="15.6" customHeight="1" thickBot="1" x14ac:dyDescent="0.35">
      <c r="B456" s="21" t="s">
        <v>434</v>
      </c>
      <c r="C456" s="20"/>
      <c r="D456" s="106" t="s">
        <v>473</v>
      </c>
      <c r="E456" s="107"/>
      <c r="F456" s="107"/>
      <c r="G456" s="107"/>
      <c r="H456" s="108"/>
      <c r="I456" s="10">
        <f t="shared" ref="I456:P456" si="136">SUM(I457:I460)</f>
        <v>0</v>
      </c>
      <c r="J456" s="12">
        <f t="shared" si="136"/>
        <v>298246</v>
      </c>
      <c r="K456" s="12">
        <f t="shared" si="136"/>
        <v>0</v>
      </c>
      <c r="L456" s="12">
        <f t="shared" si="136"/>
        <v>299300</v>
      </c>
      <c r="M456" s="12">
        <f t="shared" si="136"/>
        <v>0</v>
      </c>
      <c r="N456" s="12">
        <f t="shared" si="136"/>
        <v>274800</v>
      </c>
      <c r="O456" s="12">
        <f t="shared" si="136"/>
        <v>0</v>
      </c>
      <c r="P456" s="12">
        <f t="shared" si="136"/>
        <v>274800</v>
      </c>
    </row>
    <row r="457" spans="1:17" ht="15.6" customHeight="1" thickBot="1" x14ac:dyDescent="0.35">
      <c r="A457" s="66"/>
      <c r="B457" s="16"/>
      <c r="C457" s="19"/>
      <c r="D457" s="50" t="s">
        <v>474</v>
      </c>
      <c r="E457" s="37"/>
      <c r="F457" s="37"/>
      <c r="G457" s="37"/>
      <c r="H457" s="37"/>
      <c r="I457" s="5">
        <v>0</v>
      </c>
      <c r="J457" s="30">
        <v>254446</v>
      </c>
      <c r="K457" s="5">
        <v>0</v>
      </c>
      <c r="L457" s="11">
        <v>255000</v>
      </c>
      <c r="M457" s="5">
        <v>0</v>
      </c>
      <c r="N457" s="5">
        <v>255000</v>
      </c>
      <c r="O457" s="5">
        <v>0</v>
      </c>
      <c r="P457" s="5">
        <v>255000</v>
      </c>
    </row>
    <row r="458" spans="1:17" ht="15.6" customHeight="1" thickBot="1" x14ac:dyDescent="0.35">
      <c r="A458" s="66"/>
      <c r="B458" s="16"/>
      <c r="C458" s="19"/>
      <c r="D458" s="50" t="s">
        <v>475</v>
      </c>
      <c r="E458" s="37"/>
      <c r="F458" s="37"/>
      <c r="G458" s="37"/>
      <c r="H458" s="37"/>
      <c r="I458" s="5">
        <v>0</v>
      </c>
      <c r="J458" s="5">
        <v>24000</v>
      </c>
      <c r="K458" s="5">
        <v>0</v>
      </c>
      <c r="L458" s="11">
        <v>24500</v>
      </c>
      <c r="M458" s="5">
        <v>0</v>
      </c>
      <c r="N458" s="8"/>
      <c r="O458" s="5">
        <v>0</v>
      </c>
      <c r="P458" s="8"/>
      <c r="Q458" s="13">
        <v>0</v>
      </c>
    </row>
    <row r="459" spans="1:17" ht="15.6" customHeight="1" thickBot="1" x14ac:dyDescent="0.35">
      <c r="A459" s="66"/>
      <c r="B459" s="16"/>
      <c r="C459" s="19"/>
      <c r="D459" s="48" t="s">
        <v>476</v>
      </c>
      <c r="E459" s="37"/>
      <c r="F459" s="37"/>
      <c r="G459" s="37"/>
      <c r="H459" s="37"/>
      <c r="I459" s="5">
        <v>0</v>
      </c>
      <c r="J459" s="5">
        <f>600+19000</f>
        <v>19600</v>
      </c>
      <c r="K459" s="5">
        <v>0</v>
      </c>
      <c r="L459" s="5">
        <v>19600</v>
      </c>
      <c r="M459" s="5">
        <v>0</v>
      </c>
      <c r="N459" s="5">
        <v>19600</v>
      </c>
      <c r="O459" s="5">
        <v>0</v>
      </c>
      <c r="P459" s="5">
        <v>19600</v>
      </c>
    </row>
    <row r="460" spans="1:17" ht="15.6" customHeight="1" thickBot="1" x14ac:dyDescent="0.35">
      <c r="A460" s="66"/>
      <c r="B460" s="16"/>
      <c r="C460" s="19"/>
      <c r="D460" s="50" t="s">
        <v>477</v>
      </c>
      <c r="E460" s="37"/>
      <c r="F460" s="37"/>
      <c r="G460" s="37"/>
      <c r="H460" s="37"/>
      <c r="I460" s="5">
        <v>0</v>
      </c>
      <c r="J460" s="5">
        <v>200</v>
      </c>
      <c r="K460" s="5">
        <v>0</v>
      </c>
      <c r="L460" s="11">
        <v>200</v>
      </c>
      <c r="M460" s="5">
        <v>0</v>
      </c>
      <c r="N460" s="8">
        <v>200</v>
      </c>
      <c r="O460" s="5">
        <v>0</v>
      </c>
      <c r="P460" s="8">
        <v>200</v>
      </c>
    </row>
    <row r="461" spans="1:17" ht="15.6" customHeight="1" thickBot="1" x14ac:dyDescent="0.35">
      <c r="B461" s="21" t="s">
        <v>441</v>
      </c>
      <c r="C461" s="20"/>
      <c r="D461" s="106" t="s">
        <v>478</v>
      </c>
      <c r="E461" s="107"/>
      <c r="F461" s="107"/>
      <c r="G461" s="107"/>
      <c r="H461" s="108"/>
      <c r="I461" s="10">
        <f>SUM(I462:I462)</f>
        <v>0</v>
      </c>
      <c r="J461" s="12">
        <f t="shared" ref="J461:P461" si="137">SUM(J462:J462)</f>
        <v>20000</v>
      </c>
      <c r="K461" s="12">
        <f t="shared" si="137"/>
        <v>0</v>
      </c>
      <c r="L461" s="12">
        <f t="shared" si="137"/>
        <v>10000</v>
      </c>
      <c r="M461" s="12">
        <f t="shared" si="137"/>
        <v>0</v>
      </c>
      <c r="N461" s="12">
        <f t="shared" si="137"/>
        <v>0</v>
      </c>
      <c r="O461" s="12">
        <f t="shared" si="137"/>
        <v>0</v>
      </c>
      <c r="P461" s="12">
        <f t="shared" si="137"/>
        <v>0</v>
      </c>
    </row>
    <row r="462" spans="1:17" ht="15.6" customHeight="1" thickBot="1" x14ac:dyDescent="0.35">
      <c r="A462" s="66"/>
      <c r="B462" s="16"/>
      <c r="C462" s="19"/>
      <c r="D462" s="50" t="s">
        <v>479</v>
      </c>
      <c r="E462" s="37"/>
      <c r="F462" s="37"/>
      <c r="G462" s="37"/>
      <c r="H462" s="37"/>
      <c r="I462" s="5">
        <v>0</v>
      </c>
      <c r="J462" s="5">
        <v>20000</v>
      </c>
      <c r="K462" s="5">
        <v>0</v>
      </c>
      <c r="L462" s="5">
        <v>10000</v>
      </c>
      <c r="M462" s="5">
        <v>0</v>
      </c>
      <c r="N462" s="5"/>
      <c r="O462" s="5">
        <v>0</v>
      </c>
      <c r="P462" s="5"/>
    </row>
    <row r="463" spans="1:17" ht="15.6" customHeight="1" thickBot="1" x14ac:dyDescent="0.35">
      <c r="B463" s="21" t="s">
        <v>450</v>
      </c>
      <c r="C463" s="20"/>
      <c r="D463" s="106" t="s">
        <v>480</v>
      </c>
      <c r="E463" s="107"/>
      <c r="F463" s="107"/>
      <c r="G463" s="107"/>
      <c r="H463" s="108"/>
      <c r="I463" s="10">
        <f>SUM(I464:I465)</f>
        <v>1000</v>
      </c>
      <c r="J463" s="12">
        <f t="shared" ref="J463:P463" si="138">SUM(J464:J465)</f>
        <v>65000</v>
      </c>
      <c r="K463" s="12">
        <f t="shared" si="138"/>
        <v>0</v>
      </c>
      <c r="L463" s="12">
        <f t="shared" si="138"/>
        <v>65000</v>
      </c>
      <c r="M463" s="12">
        <f t="shared" si="138"/>
        <v>0</v>
      </c>
      <c r="N463" s="12">
        <f t="shared" si="138"/>
        <v>65000</v>
      </c>
      <c r="O463" s="12">
        <f t="shared" si="138"/>
        <v>0</v>
      </c>
      <c r="P463" s="12">
        <f t="shared" si="138"/>
        <v>65000</v>
      </c>
    </row>
    <row r="464" spans="1:17" ht="15.6" customHeight="1" thickBot="1" x14ac:dyDescent="0.35">
      <c r="A464" s="66"/>
      <c r="B464" s="16"/>
      <c r="C464" s="19"/>
      <c r="D464" s="50" t="s">
        <v>481</v>
      </c>
      <c r="E464" s="37"/>
      <c r="F464" s="37"/>
      <c r="G464" s="37"/>
      <c r="H464" s="37"/>
      <c r="I464" s="5">
        <v>0</v>
      </c>
      <c r="J464" s="5">
        <v>65000</v>
      </c>
      <c r="K464" s="5">
        <v>0</v>
      </c>
      <c r="L464" s="5">
        <v>65000</v>
      </c>
      <c r="M464" s="5">
        <v>0</v>
      </c>
      <c r="N464" s="5">
        <v>65000</v>
      </c>
      <c r="O464" s="5">
        <v>0</v>
      </c>
      <c r="P464" s="5">
        <v>65000</v>
      </c>
    </row>
    <row r="465" spans="1:16" ht="15.6" customHeight="1" thickBot="1" x14ac:dyDescent="0.35">
      <c r="A465" s="66"/>
      <c r="B465" s="16"/>
      <c r="C465" s="18"/>
      <c r="D465" s="48" t="s">
        <v>482</v>
      </c>
      <c r="E465" s="102"/>
      <c r="F465" s="38"/>
      <c r="G465" s="38"/>
      <c r="H465" s="65"/>
      <c r="I465" s="32">
        <v>1000</v>
      </c>
      <c r="J465" s="7">
        <v>0</v>
      </c>
      <c r="K465" s="7">
        <v>0</v>
      </c>
      <c r="L465" s="7">
        <v>0</v>
      </c>
      <c r="M465" s="7">
        <v>0</v>
      </c>
      <c r="N465" s="7">
        <v>0</v>
      </c>
      <c r="O465" s="7">
        <v>0</v>
      </c>
      <c r="P465" s="7">
        <v>0</v>
      </c>
    </row>
    <row r="466" spans="1:16" ht="15.6" customHeight="1" thickBot="1" x14ac:dyDescent="0.35">
      <c r="A466" s="1" t="s">
        <v>483</v>
      </c>
      <c r="B466" s="4"/>
      <c r="C466" s="2"/>
      <c r="D466" s="54" t="s">
        <v>484</v>
      </c>
      <c r="E466" s="42"/>
      <c r="F466" s="42"/>
      <c r="G466" s="42"/>
      <c r="H466" s="36"/>
      <c r="I466" s="44">
        <f t="shared" ref="I466:P466" si="139">I467+I471</f>
        <v>31141</v>
      </c>
      <c r="J466" s="9">
        <f t="shared" si="139"/>
        <v>19604</v>
      </c>
      <c r="K466" s="9">
        <f t="shared" si="139"/>
        <v>46256</v>
      </c>
      <c r="L466" s="9">
        <f t="shared" si="139"/>
        <v>19900</v>
      </c>
      <c r="M466" s="9">
        <f t="shared" si="139"/>
        <v>49865</v>
      </c>
      <c r="N466" s="9">
        <f t="shared" si="139"/>
        <v>19900</v>
      </c>
      <c r="O466" s="9">
        <f t="shared" si="139"/>
        <v>46370</v>
      </c>
      <c r="P466" s="9">
        <f t="shared" si="139"/>
        <v>19900</v>
      </c>
    </row>
    <row r="467" spans="1:16" ht="15.6" customHeight="1" thickBot="1" x14ac:dyDescent="0.35">
      <c r="B467" s="21" t="s">
        <v>426</v>
      </c>
      <c r="C467" s="20"/>
      <c r="D467" s="106" t="s">
        <v>485</v>
      </c>
      <c r="E467" s="107"/>
      <c r="F467" s="107"/>
      <c r="G467" s="107"/>
      <c r="H467" s="108"/>
      <c r="I467" s="10">
        <f t="shared" ref="I467:P467" si="140">SUM(I468:I470)</f>
        <v>17900</v>
      </c>
      <c r="J467" s="12">
        <f t="shared" si="140"/>
        <v>0</v>
      </c>
      <c r="K467" s="12">
        <f t="shared" si="140"/>
        <v>32900</v>
      </c>
      <c r="L467" s="12">
        <f t="shared" si="140"/>
        <v>0</v>
      </c>
      <c r="M467" s="12">
        <f t="shared" si="140"/>
        <v>32900</v>
      </c>
      <c r="N467" s="12">
        <f t="shared" si="140"/>
        <v>0</v>
      </c>
      <c r="O467" s="12">
        <f t="shared" si="140"/>
        <v>27900</v>
      </c>
      <c r="P467" s="12">
        <f t="shared" si="140"/>
        <v>0</v>
      </c>
    </row>
    <row r="468" spans="1:16" ht="15.6" customHeight="1" thickBot="1" x14ac:dyDescent="0.35">
      <c r="A468" s="66"/>
      <c r="B468" s="16"/>
      <c r="C468" s="19"/>
      <c r="D468" s="50" t="s">
        <v>486</v>
      </c>
      <c r="E468" s="37"/>
      <c r="F468" s="37"/>
      <c r="G468" s="37"/>
      <c r="H468" s="37"/>
      <c r="I468" s="55">
        <v>15000</v>
      </c>
      <c r="J468" s="7">
        <v>0</v>
      </c>
      <c r="K468" s="7">
        <v>30000</v>
      </c>
      <c r="L468" s="7">
        <v>0</v>
      </c>
      <c r="M468" s="7">
        <v>30000</v>
      </c>
      <c r="N468" s="7">
        <v>0</v>
      </c>
      <c r="O468" s="7">
        <v>25000</v>
      </c>
      <c r="P468" s="7">
        <v>0</v>
      </c>
    </row>
    <row r="469" spans="1:16" ht="15.6" customHeight="1" thickBot="1" x14ac:dyDescent="0.35">
      <c r="A469" s="66"/>
      <c r="B469" s="16"/>
      <c r="C469" s="19"/>
      <c r="D469" s="50" t="s">
        <v>487</v>
      </c>
      <c r="E469" s="37"/>
      <c r="F469" s="37"/>
      <c r="G469" s="37"/>
      <c r="H469" s="37"/>
      <c r="I469" s="55">
        <v>2500</v>
      </c>
      <c r="J469" s="30">
        <v>0</v>
      </c>
      <c r="K469" s="30">
        <v>2500</v>
      </c>
      <c r="L469" s="30">
        <v>0</v>
      </c>
      <c r="M469" s="30">
        <v>2500</v>
      </c>
      <c r="N469" s="30">
        <v>0</v>
      </c>
      <c r="O469" s="30">
        <v>2500</v>
      </c>
      <c r="P469" s="30">
        <v>0</v>
      </c>
    </row>
    <row r="470" spans="1:16" ht="15.6" customHeight="1" thickBot="1" x14ac:dyDescent="0.35">
      <c r="A470" s="66"/>
      <c r="B470" s="16"/>
      <c r="C470" s="19"/>
      <c r="D470" s="50" t="s">
        <v>488</v>
      </c>
      <c r="E470" s="37"/>
      <c r="F470" s="37"/>
      <c r="G470" s="37"/>
      <c r="H470" s="37"/>
      <c r="I470" s="55">
        <v>400</v>
      </c>
      <c r="J470" s="30">
        <v>0</v>
      </c>
      <c r="K470" s="30">
        <v>400</v>
      </c>
      <c r="L470" s="30">
        <v>0</v>
      </c>
      <c r="M470" s="30">
        <v>400</v>
      </c>
      <c r="N470" s="30">
        <v>0</v>
      </c>
      <c r="O470" s="30">
        <v>400</v>
      </c>
      <c r="P470" s="30">
        <v>0</v>
      </c>
    </row>
    <row r="471" spans="1:16" ht="15.6" customHeight="1" thickBot="1" x14ac:dyDescent="0.35">
      <c r="B471" s="21" t="s">
        <v>434</v>
      </c>
      <c r="C471" s="20"/>
      <c r="D471" s="106" t="s">
        <v>489</v>
      </c>
      <c r="E471" s="107"/>
      <c r="F471" s="107"/>
      <c r="G471" s="107"/>
      <c r="H471" s="108"/>
      <c r="I471" s="10">
        <f t="shared" ref="I471:P471" si="141">SUM(I472:I482)</f>
        <v>13241</v>
      </c>
      <c r="J471" s="12">
        <f t="shared" si="141"/>
        <v>19604</v>
      </c>
      <c r="K471" s="12">
        <f t="shared" si="141"/>
        <v>13356</v>
      </c>
      <c r="L471" s="12">
        <f t="shared" si="141"/>
        <v>19900</v>
      </c>
      <c r="M471" s="12">
        <f t="shared" si="141"/>
        <v>16965</v>
      </c>
      <c r="N471" s="12">
        <f t="shared" si="141"/>
        <v>19900</v>
      </c>
      <c r="O471" s="12">
        <f t="shared" si="141"/>
        <v>18470</v>
      </c>
      <c r="P471" s="12">
        <f t="shared" si="141"/>
        <v>19900</v>
      </c>
    </row>
    <row r="472" spans="1:16" ht="15.6" customHeight="1" thickBot="1" x14ac:dyDescent="0.35">
      <c r="A472" s="66"/>
      <c r="B472" s="16"/>
      <c r="C472" s="19"/>
      <c r="D472" s="50" t="s">
        <v>490</v>
      </c>
      <c r="E472" s="37"/>
      <c r="F472" s="37"/>
      <c r="G472" s="37"/>
      <c r="H472" s="37"/>
      <c r="I472" s="5">
        <v>350</v>
      </c>
      <c r="J472" s="5">
        <v>0</v>
      </c>
      <c r="K472" s="5">
        <v>357</v>
      </c>
      <c r="L472" s="5">
        <v>0</v>
      </c>
      <c r="M472" s="5">
        <v>365</v>
      </c>
      <c r="N472" s="5">
        <v>0</v>
      </c>
      <c r="O472" s="5">
        <v>370</v>
      </c>
      <c r="P472" s="5">
        <v>0</v>
      </c>
    </row>
    <row r="473" spans="1:16" ht="15.6" customHeight="1" thickBot="1" x14ac:dyDescent="0.35">
      <c r="A473" s="66"/>
      <c r="B473" s="16"/>
      <c r="C473" s="19"/>
      <c r="D473" s="61" t="s">
        <v>491</v>
      </c>
      <c r="E473" s="62"/>
      <c r="F473" s="62"/>
      <c r="G473" s="62"/>
      <c r="H473" s="62"/>
      <c r="I473" s="31">
        <v>100</v>
      </c>
      <c r="J473" s="31">
        <v>0</v>
      </c>
      <c r="K473" s="31">
        <v>100</v>
      </c>
      <c r="L473" s="31">
        <v>0</v>
      </c>
      <c r="M473" s="31">
        <v>100</v>
      </c>
      <c r="N473" s="31">
        <v>0</v>
      </c>
      <c r="O473" s="31">
        <v>150</v>
      </c>
      <c r="P473" s="31">
        <v>0</v>
      </c>
    </row>
    <row r="474" spans="1:16" ht="15.6" customHeight="1" thickBot="1" x14ac:dyDescent="0.35">
      <c r="A474" s="66"/>
      <c r="B474" s="16"/>
      <c r="C474" s="19"/>
      <c r="D474" s="50" t="s">
        <v>492</v>
      </c>
      <c r="E474" s="37"/>
      <c r="F474" s="37"/>
      <c r="G474" s="37"/>
      <c r="H474" s="37"/>
      <c r="I474" s="5">
        <v>7000</v>
      </c>
      <c r="J474" s="5">
        <v>0</v>
      </c>
      <c r="K474" s="5">
        <v>7140</v>
      </c>
      <c r="L474" s="5"/>
      <c r="M474" s="5">
        <v>9500</v>
      </c>
      <c r="N474" s="5"/>
      <c r="O474" s="5">
        <v>10500</v>
      </c>
      <c r="P474" s="5"/>
    </row>
    <row r="475" spans="1:16" ht="15.6" customHeight="1" thickBot="1" x14ac:dyDescent="0.35">
      <c r="A475" s="66"/>
      <c r="B475" s="16"/>
      <c r="C475" s="19"/>
      <c r="D475" s="50" t="s">
        <v>493</v>
      </c>
      <c r="E475" s="37"/>
      <c r="F475" s="37"/>
      <c r="G475" s="37"/>
      <c r="H475" s="37"/>
      <c r="I475" s="5">
        <v>0</v>
      </c>
      <c r="J475" s="5">
        <f>200+3375+4790+3140+152+5317+730</f>
        <v>17704</v>
      </c>
      <c r="K475" s="5">
        <v>0</v>
      </c>
      <c r="L475" s="5">
        <v>18000</v>
      </c>
      <c r="M475" s="5">
        <v>0</v>
      </c>
      <c r="N475" s="5">
        <v>18000</v>
      </c>
      <c r="O475" s="5">
        <v>0</v>
      </c>
      <c r="P475" s="5">
        <v>18000</v>
      </c>
    </row>
    <row r="476" spans="1:16" ht="15.6" customHeight="1" thickBot="1" x14ac:dyDescent="0.35">
      <c r="A476" s="66"/>
      <c r="B476" s="16"/>
      <c r="C476" s="19"/>
      <c r="D476" s="50" t="s">
        <v>494</v>
      </c>
      <c r="E476" s="37"/>
      <c r="F476" s="37"/>
      <c r="G476" s="37"/>
      <c r="H476" s="37"/>
      <c r="I476" s="5">
        <v>220</v>
      </c>
      <c r="J476" s="5">
        <v>0</v>
      </c>
      <c r="K476" s="5">
        <v>220</v>
      </c>
      <c r="L476" s="5">
        <v>0</v>
      </c>
      <c r="M476" s="5">
        <v>500</v>
      </c>
      <c r="N476" s="5">
        <v>0</v>
      </c>
      <c r="O476" s="5">
        <v>500</v>
      </c>
      <c r="P476" s="5">
        <v>0</v>
      </c>
    </row>
    <row r="477" spans="1:16" ht="15.6" customHeight="1" thickBot="1" x14ac:dyDescent="0.35">
      <c r="A477" s="66"/>
      <c r="B477" s="16"/>
      <c r="C477" s="19"/>
      <c r="D477" s="50" t="s">
        <v>495</v>
      </c>
      <c r="E477" s="37"/>
      <c r="F477" s="37"/>
      <c r="G477" s="37"/>
      <c r="H477" s="37"/>
      <c r="I477" s="5">
        <v>2000</v>
      </c>
      <c r="J477" s="5">
        <v>0</v>
      </c>
      <c r="K477" s="5">
        <v>2000</v>
      </c>
      <c r="L477" s="5">
        <v>0</v>
      </c>
      <c r="M477" s="5">
        <v>2000</v>
      </c>
      <c r="N477" s="5">
        <v>0</v>
      </c>
      <c r="O477" s="5">
        <v>2200</v>
      </c>
      <c r="P477" s="5">
        <v>0</v>
      </c>
    </row>
    <row r="478" spans="1:16" ht="15.6" customHeight="1" thickBot="1" x14ac:dyDescent="0.35">
      <c r="A478" s="66"/>
      <c r="B478" s="16"/>
      <c r="C478" s="19"/>
      <c r="D478" s="50" t="s">
        <v>496</v>
      </c>
      <c r="E478" s="37"/>
      <c r="F478" s="37"/>
      <c r="G478" s="37"/>
      <c r="H478" s="37"/>
      <c r="I478" s="5">
        <v>0</v>
      </c>
      <c r="J478" s="5">
        <v>300</v>
      </c>
      <c r="K478" s="5">
        <v>0</v>
      </c>
      <c r="L478" s="5">
        <v>300</v>
      </c>
      <c r="M478" s="5">
        <v>0</v>
      </c>
      <c r="N478" s="5">
        <v>300</v>
      </c>
      <c r="O478" s="5">
        <v>0</v>
      </c>
      <c r="P478" s="5">
        <v>300</v>
      </c>
    </row>
    <row r="479" spans="1:16" ht="15.6" customHeight="1" thickBot="1" x14ac:dyDescent="0.35">
      <c r="A479" s="66"/>
      <c r="B479" s="16"/>
      <c r="C479" s="19"/>
      <c r="D479" s="50" t="s">
        <v>497</v>
      </c>
      <c r="E479" s="37"/>
      <c r="F479" s="37"/>
      <c r="G479" s="37"/>
      <c r="H479" s="37"/>
      <c r="I479" s="5">
        <v>1000</v>
      </c>
      <c r="J479" s="5">
        <v>0</v>
      </c>
      <c r="K479" s="5">
        <v>1000</v>
      </c>
      <c r="L479" s="5">
        <v>0</v>
      </c>
      <c r="M479" s="5">
        <v>1500</v>
      </c>
      <c r="N479" s="5">
        <v>0</v>
      </c>
      <c r="O479" s="5">
        <v>1500</v>
      </c>
      <c r="P479" s="5">
        <v>0</v>
      </c>
    </row>
    <row r="480" spans="1:16" ht="15.6" customHeight="1" thickBot="1" x14ac:dyDescent="0.35">
      <c r="A480" s="66"/>
      <c r="B480" s="16"/>
      <c r="C480" s="19"/>
      <c r="D480" s="50" t="s">
        <v>498</v>
      </c>
      <c r="E480" s="37"/>
      <c r="F480" s="37"/>
      <c r="G480" s="37"/>
      <c r="H480" s="37"/>
      <c r="I480" s="5">
        <v>2200</v>
      </c>
      <c r="J480" s="5">
        <v>1600</v>
      </c>
      <c r="K480" s="5">
        <v>2200</v>
      </c>
      <c r="L480" s="5">
        <v>1600</v>
      </c>
      <c r="M480" s="5">
        <v>2500</v>
      </c>
      <c r="N480" s="5">
        <v>1600</v>
      </c>
      <c r="O480" s="5">
        <v>2750</v>
      </c>
      <c r="P480" s="5">
        <v>1600</v>
      </c>
    </row>
    <row r="481" spans="1:16" ht="15.6" customHeight="1" thickBot="1" x14ac:dyDescent="0.35">
      <c r="A481" s="66"/>
      <c r="B481" s="16"/>
      <c r="C481" s="19"/>
      <c r="D481" s="50" t="s">
        <v>499</v>
      </c>
      <c r="E481" s="37"/>
      <c r="F481" s="37"/>
      <c r="G481" s="37"/>
      <c r="H481" s="37"/>
      <c r="I481" s="5">
        <v>371</v>
      </c>
      <c r="J481" s="5">
        <v>0</v>
      </c>
      <c r="K481" s="5">
        <v>339</v>
      </c>
      <c r="L481" s="5">
        <v>0</v>
      </c>
      <c r="M481" s="5">
        <v>500</v>
      </c>
      <c r="N481" s="5">
        <v>0</v>
      </c>
      <c r="O481" s="5">
        <v>500</v>
      </c>
      <c r="P481" s="5">
        <v>0</v>
      </c>
    </row>
    <row r="482" spans="1:16" ht="15.6" customHeight="1" thickBot="1" x14ac:dyDescent="0.35">
      <c r="A482" s="66"/>
      <c r="B482" s="16"/>
      <c r="C482" s="19"/>
      <c r="D482" s="50" t="s">
        <v>500</v>
      </c>
      <c r="E482" s="37"/>
      <c r="F482" s="37"/>
      <c r="G482" s="37"/>
      <c r="H482" s="37"/>
      <c r="I482" s="5">
        <v>0</v>
      </c>
      <c r="J482" s="5">
        <v>0</v>
      </c>
      <c r="K482" s="5">
        <v>0</v>
      </c>
      <c r="L482" s="5">
        <v>0</v>
      </c>
      <c r="M482" s="5">
        <v>0</v>
      </c>
      <c r="N482" s="5">
        <v>0</v>
      </c>
      <c r="O482" s="5">
        <v>0</v>
      </c>
      <c r="P482" s="5">
        <v>0</v>
      </c>
    </row>
    <row r="483" spans="1:16" ht="15" thickBot="1" x14ac:dyDescent="0.35">
      <c r="I483" s="105">
        <f t="shared" ref="I483:P483" si="142">SUM(I3,I38,I102,I156,I74,I197,I209,I226,I296,I303,I339,I340,I414,I439,I450,I466,I317)</f>
        <v>1270974</v>
      </c>
      <c r="J483" s="34">
        <f t="shared" si="142"/>
        <v>1270324</v>
      </c>
      <c r="K483" s="34">
        <f t="shared" si="142"/>
        <v>1212975</v>
      </c>
      <c r="L483" s="34">
        <f t="shared" si="142"/>
        <v>1227887.3600000001</v>
      </c>
      <c r="M483" s="34">
        <f t="shared" si="142"/>
        <v>1221616</v>
      </c>
      <c r="N483" s="34">
        <f t="shared" si="142"/>
        <v>1218640</v>
      </c>
      <c r="O483" s="34">
        <f t="shared" si="142"/>
        <v>1117590.93</v>
      </c>
      <c r="P483" s="34">
        <f t="shared" si="142"/>
        <v>1130397.93</v>
      </c>
    </row>
    <row r="484" spans="1:16" x14ac:dyDescent="0.3">
      <c r="I484" s="15">
        <f>J483-I483</f>
        <v>-650</v>
      </c>
      <c r="K484" s="15">
        <f>L483-K483</f>
        <v>14912.360000000102</v>
      </c>
      <c r="M484" s="15">
        <f>N483-M483</f>
        <v>-2976</v>
      </c>
      <c r="O484" s="15">
        <f>P483-O483</f>
        <v>12807</v>
      </c>
    </row>
    <row r="485" spans="1:16" x14ac:dyDescent="0.3">
      <c r="I485" s="15"/>
      <c r="J485" s="15"/>
      <c r="M485" s="15"/>
      <c r="N485" s="15"/>
      <c r="P485" s="35"/>
    </row>
    <row r="486" spans="1:16" x14ac:dyDescent="0.3">
      <c r="K486" s="15"/>
      <c r="M486" s="15"/>
    </row>
    <row r="487" spans="1:16" x14ac:dyDescent="0.3">
      <c r="K487" s="15"/>
      <c r="L487" s="15"/>
      <c r="M487" s="15"/>
      <c r="O487" s="15"/>
      <c r="P487" s="15"/>
    </row>
    <row r="488" spans="1:16" x14ac:dyDescent="0.3">
      <c r="O488" s="15"/>
      <c r="P488" s="15"/>
    </row>
    <row r="490" spans="1:16" x14ac:dyDescent="0.3">
      <c r="K490" s="15"/>
      <c r="L490" s="15"/>
    </row>
    <row r="491" spans="1:16" x14ac:dyDescent="0.3">
      <c r="L491" s="15"/>
    </row>
    <row r="492" spans="1:16" x14ac:dyDescent="0.3">
      <c r="L492" s="15"/>
    </row>
    <row r="514" spans="11:12" x14ac:dyDescent="0.3">
      <c r="K514" s="15"/>
      <c r="L514" s="15"/>
    </row>
  </sheetData>
  <mergeCells count="100">
    <mergeCell ref="D58:H58"/>
    <mergeCell ref="D64:H64"/>
    <mergeCell ref="D102:H102"/>
    <mergeCell ref="D205:H205"/>
    <mergeCell ref="D157:H157"/>
    <mergeCell ref="D116:H116"/>
    <mergeCell ref="D69:H69"/>
    <mergeCell ref="D93:H93"/>
    <mergeCell ref="D98:H98"/>
    <mergeCell ref="D193:H193"/>
    <mergeCell ref="D162:H162"/>
    <mergeCell ref="D170:H170"/>
    <mergeCell ref="D176:H176"/>
    <mergeCell ref="D181:H181"/>
    <mergeCell ref="D184:H184"/>
    <mergeCell ref="D74:H74"/>
    <mergeCell ref="D75:H75"/>
    <mergeCell ref="D79:H79"/>
    <mergeCell ref="D103:H103"/>
    <mergeCell ref="D156:H156"/>
    <mergeCell ref="D123:H123"/>
    <mergeCell ref="D85:H85"/>
    <mergeCell ref="D90:H90"/>
    <mergeCell ref="D153:H153"/>
    <mergeCell ref="D38:H38"/>
    <mergeCell ref="D39:H39"/>
    <mergeCell ref="D53:H53"/>
    <mergeCell ref="D16:H16"/>
    <mergeCell ref="D27:H27"/>
    <mergeCell ref="M1:N1"/>
    <mergeCell ref="O1:P1"/>
    <mergeCell ref="D8:H8"/>
    <mergeCell ref="A1:D1"/>
    <mergeCell ref="K1:L1"/>
    <mergeCell ref="D3:H3"/>
    <mergeCell ref="E1:H1"/>
    <mergeCell ref="D29:H29"/>
    <mergeCell ref="D45:H45"/>
    <mergeCell ref="D48:H48"/>
    <mergeCell ref="I1:J1"/>
    <mergeCell ref="D22:H22"/>
    <mergeCell ref="D4:H4"/>
    <mergeCell ref="D314:H314"/>
    <mergeCell ref="D277:H277"/>
    <mergeCell ref="D255:H255"/>
    <mergeCell ref="D385:H385"/>
    <mergeCell ref="D386:H386"/>
    <mergeCell ref="D210:H210"/>
    <mergeCell ref="D133:H133"/>
    <mergeCell ref="D140:H140"/>
    <mergeCell ref="D207:H207"/>
    <mergeCell ref="D221:H221"/>
    <mergeCell ref="D226:H226"/>
    <mergeCell ref="D227:H227"/>
    <mergeCell ref="D197:H197"/>
    <mergeCell ref="D198:H198"/>
    <mergeCell ref="D202:H202"/>
    <mergeCell ref="D217:H217"/>
    <mergeCell ref="D209:H209"/>
    <mergeCell ref="D224:H224"/>
    <mergeCell ref="D329:H329"/>
    <mergeCell ref="D318:H318"/>
    <mergeCell ref="D336:H336"/>
    <mergeCell ref="D250:H250"/>
    <mergeCell ref="D143:H143"/>
    <mergeCell ref="D149:H149"/>
    <mergeCell ref="D471:H471"/>
    <mergeCell ref="D436:H436"/>
    <mergeCell ref="D461:H461"/>
    <mergeCell ref="D463:H463"/>
    <mergeCell ref="D456:H456"/>
    <mergeCell ref="D451:H451"/>
    <mergeCell ref="D440:H440"/>
    <mergeCell ref="D467:H467"/>
    <mergeCell ref="D422:H422"/>
    <mergeCell ref="D428:H428"/>
    <mergeCell ref="D409:H409"/>
    <mergeCell ref="D230:H230"/>
    <mergeCell ref="D235:H235"/>
    <mergeCell ref="D415:H415"/>
    <mergeCell ref="D296:H296"/>
    <mergeCell ref="D297:H297"/>
    <mergeCell ref="D289:H289"/>
    <mergeCell ref="D317:H317"/>
    <mergeCell ref="D309:H309"/>
    <mergeCell ref="D339:H339"/>
    <mergeCell ref="D341:H341"/>
    <mergeCell ref="D325:H325"/>
    <mergeCell ref="D303:H303"/>
    <mergeCell ref="D304:H304"/>
    <mergeCell ref="D364:H364"/>
    <mergeCell ref="D340:H340"/>
    <mergeCell ref="D347:H347"/>
    <mergeCell ref="D282:H282"/>
    <mergeCell ref="D261:H261"/>
    <mergeCell ref="D266:H266"/>
    <mergeCell ref="D271:H271"/>
    <mergeCell ref="D241:H241"/>
    <mergeCell ref="D245:H245"/>
    <mergeCell ref="D258:H258"/>
  </mergeCells>
  <phoneticPr fontId="12" type="noConversion"/>
  <pageMargins left="0.7" right="0.7" top="0.75" bottom="0.75" header="0.3" footer="0.3"/>
  <pageSetup paperSize="8" scale="21" fitToHeight="0" orientation="portrait" r:id="rId1"/>
  <ignoredErrors>
    <ignoredError sqref="E253 G152:H152" numberStoredAsText="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15bf8341-14ba-437c-a659-0e3d7dba9128" xsi:nil="true"/>
    <lcf76f155ced4ddcb4097134ff3c332f xmlns="4951b68c-3f37-43f6-b9b1-051e5d277f4d">
      <Terms xmlns="http://schemas.microsoft.com/office/infopath/2007/PartnerControls"/>
    </lcf76f155ced4ddcb4097134ff3c332f>
  </documentManagement>
</p:properties>
</file>

<file path=customXml/item3.xml>��< ? x m l   v e r s i o n = " 1 . 0 "   e n c o d i n g = " U T F - 1 6 "   s t a n d a l o n e = " n o " ? > < D a t a M a s h u p   x m l n s = " h t t p : / / s c h e m a s . m i c r o s o f t . c o m / D a t a M a s h u p " > A A A A A C Y O 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U F Q r k 6 0 A A A D 3 A A A A E g A A A E N v b m Z p Z y 9 Q Y W N r Y W d l L n h t b I S P v Q r C M A C E d 8 F 3 K N m b P 0 W k p C k o b h Y E Q V x D D W 0 w T a R J T d / N w U f y F W z R q p v j 3 X 1 w d 4 / b n W V d r a O r b J y y J g U E Y h A 5 L 8 x J a G t k C o w F G Z 9 O 2 E 4 U Z 1 H K q K e N S z p 3 S k H l / S V B K I Q A w w z a p k Q U Y 4 K O + X Z f V L I W 4 A O r / 3 C s z F B b S M D Z 4 b W G U 0 j I H C 4 X F G K G R p P l y n w B 2 g 8 e 0 h + T r V v t 2 0 Z y o + P V h q F R M v T + w J 8 A A A D / / w M A U E s D B B Q A A g A I A A A A I Q C / a r t G N Q k A A I 3 + A A A T A A A A R m 9 y b X V s Y X M v U 2 V j d G l v b j E u b e y a 3 W 7 b N h T H 7 w P 0 H Q j t Y v a g G v F H n A 1 d B y R O V r T p 0 j X J W g x F U S g 2 6 y i W J Y O i 0 m S G n 2 i P s R c b K d n W F 0 n L d p K L 5 j + g i y x R P I f n H B 4 e U r + Q 9 r k b + O Q 8 + d t 8 s b M T X j m M D s h r f x L x 4 1 u n z 8 l L 4 l H + b I e I / w 6 Z a P y S H N / 2 q d f o R Y x R n 3 8 M 2 O g y C E a 1 + v T T q T O m L 6 3 0 X e v z 7 F M v 8 L l o 9 t l O u v j B u r i b U D K k 3 9 z r f 9 z h w B L 9 X T i X H m 1 c M M c P v w Z s 3 A u 8 a O z L Z m F N S r S n U + u M T g L G X X / 4 N 3 X Y n 5 S 5 w c C y C Z d d D R x O Z z a Z W s c + Z 3 d H 4 l f 2 C X f H m a e n 0 f i S M v H 8 t c + 7 n Y a U E T 9 8 9 f a g 3 w 8 i n / e C A T 2 i Y Z + 5 E 2 k R + b N 6 6 8 z l Q g V O b 3 n 8 j u K Z 4 9 / F j z K d S Q O q Z R Y a m U Q d j G X L o 9 7 i g R 8 P O n 7 U C 0 L + l + 9 q h p n v R t P W J F m + 0 h P O p q y q A G V r k 4 g 3 Q c R 8 x 6 v k J 3 V b X e + z + j J E T w I v G I s Y H U Q T z + 1 T y g a t N E 6 P 4 p s i t J I 4 r Z U i 2 i a a c F X d J s / J S T B x q Z V K f 0 X / + / e W M + d K C i b X j s O 0 k y S s q Z X V T J m l M J v I e d K Q T 3 J W y 9 h A R p l P b h y f j K Q A + W M 5 x I w 1 z q g f x + x C G 4 X y q 5 W x D g M 6 i t t m N c h 1 R c n Y c f y B 0 R J m l f V p J L b F H y J P X e m M U V B F J J Z o b F R F q b v U I J u k 5 J 8 L k Z 8 a 8 i K b z Y y h a I p E p Z 7 C v i v y m / G 5 I k J P F u Y N p c W H 9 C a g 2 U z e C 8 a X r r 8 M C k N 6 V 4 5 P T F 1 d U s z M V q G 1 7 z 0 / P B Z q 6 V q b k u b M n m v J F u p e i G 4 P 7 4 6 o 5 4 5 d k Z N q l h i 4 6 O R 9 F H B 6 z u / E E E 4 D n 9 Z t E U S e w 3 P 2 + C h C V x j q h j I R f E P q Z 6 f H x H P 6 9 I P j R b S m M 5 y d i L I s e 9 6 c 5 d 6 z p 0 u R m c D 4 Q J n o w h 3 e R N 5 A x D d N Y t 4 Y l C U 1 E 0 u n y w V 1 + l f k C / m J P G / m 1 4 7 Z C t 8 3 t c 7 X K m q v W o 2 q L E B b e P F E 9 E 7 9 A X O G o i D Q u 7 K 5 n i + b S 2 f u i j + n w Z D w Q E Y s k W l I W l z n 4 Z w 6 q 8 z d 2 m y u l c c W B 0 D 1 V T s / 6 V a 9 V 2 2 B 3 9 q F w o w O D w 0 u b K 3 n w t Z 2 L p y r s 8 q F 7 f t x Y S t x o b E q 0 v n P + F K F 4 m k L z x 0 5 w 0 u x 5 F u m d a 5 p W u g 0 N q 2 6 l F V s t 6 o 4 o 0 T 8 X z h d W H d E / X D N M m 0 + / S o q H O d m a e D G O X c Y r 8 W X v 7 N g X P u S 8 S p p 1 T U 1 r a k 4 q l j O F Y e r r 6 i s 5 E o s W M W N m X C 9 r E k U W 7 K 4 C A x 5 N B J r z l g m w Q o b M + s V C w I e h 9 I a O z P r 3 T j s X z H 3 + k b o T Y b 5 L g x N r e L 2 y j q k M m P n q t b 8 Z q C 5 Y n + 7 w i 9 2 9 f h Q F 6 7 v I 8 r u f g w 1 h d o p F d 4 c v A n c 8 i 4 m D s 5 q s o V V T j w n D G k Y v 8 K C a C L v W f O b o i M p 4 c T 1 B 4 2 3 9 C t / F 4 n U k J n 4 S S s S u V z q F 3 3 L l k / H t x N R O M f X y 6 m v H F J O 3 H R + n f h r c a 1 I y C K N i u E O c k X 1 G R 0 H N 5 k Z o N L P r m q Z a n m j u T p x F L S t n D j W T y B N X Q I p L j 1 t 7 b J q H q t t d a 3 F 2 l 1 e T K V W 9 p p j M y j Z 0 S p Z H o 5 t 7 Y t / 7 y a X T M T V g 2 h n m u t N f R I u D 8 p e 3 / 3 W e S A S d S 5 V H c j e J o 5 0 T q y P L H R K O e J g M F h O P b P + Q o b M I Y t Q s z 5 S N h K l w H V 2 m Y 8 n r 1 L O v I S o T c 1 6 2 a K T Q y p y t l x z S G u 3 t S s M / G z H 9 b U S 0 k P N x V R e + 0 R z k V r u 7 T h z n p O K h 1 t J 7 i z k 8 u z g C s L S o Z W M s v 4 g l x 0 o h 3 n m X s f e / u p 6 P J c v z 6 l H + / w s + D Y f X e L 8 2 q f l y s z k v B f d f i a / / i a P w M L I 4 6 J E t u r 1 z W x Y 1 i W e D U V x J e P m y v P C E e y 8 X C G 1 Z E G v l 8 8 S 4 y z c 1 N x v a e 6 3 N f c 7 m v t 7 m v t d z f 1 9 z f 2 f N f d / 0 Y 1 r V / d A N + J m K 2 v C T E 4 5 F I u n L 2 c u i 5 2 k W m H P R + 5 E c W r a 3 H C B 1 k u 0 l Y 5 N X Z k 6 L 3 V X 6 q D U J a k T U r O n h k 5 N m z H m 0 n x b V + D K 5 X + a d Y O q C l 3 v 2 N B c g x L l 5 C r f V O y W 1 t y K F 8 4 B / c j z 7 n c X X n 2 D q d p o F 1 N I 7 r d i 9 C a z t l d 4 v L h T n E 7 V 0 p Z a L I 6 O Z v e w V z U r n h S f i p A o V p h f D N v R 1 4 v S X a t X t v A w b 0 O J d V y 4 U d R E s R o V K t 0 N D n O 1 Q 6 h U 4 e Z V n m 1 y A l k + z 6 1 c w W q l 3 1 O J m k R s 0 S 2 K G j Q J 9 l B E O g + F r G B C x H 6 b u g M 3 H s A o a / 5 z 2 a h 6 L a r P T z a J u x K 1 Q 9 J n c m x 1 L G I m P b q a x m d X s 9 z h V S + 8 s c l X x w t p f V 6 t q Q U 0 z P I b L W u L 8 4 L V B l O W Q z n d i t + z D Z p u c J p k + D p Y O m O Y V j e j V U F X 7 c n O d h 9 O V n x Y l P l w v g Z X + 4 a S N 0 N r p c + 1 n 1 D U e f i e j 4 J a l t L w 3 8 W 5 T 2 v 9 g 5 + y H b b Y U S t V K m 6 k 0 5 1 Z J U l N t S j z r j r 9 B L + Q G m 8 j c 7 t P o 8 z s X j R D D 9 V a d Q s I E R A i I E R A i I A Q A S E C Q g S E C A g R E C I g R E C I g B A B I Q J C B I Q o 9 n F 6 4 C K P D E A S g S Q C S Q S S 6 F F J o j j z V K a J 8 g n r K U B F G w 4 U Y B H A I o B F A I s A F g E s A l g E s A h g E c A i g E U A i 0 x g 0 f d y G g S + 6 K H 5 o j b 4 I v B F 4 I v A F 4 E v A l 8 E v g h 8 E f g i 8 E X g i 8 A X g S 8 C X w S + C H x R m S 9 q g y 8 C X w S + C H z R o / N F 7 c 3 4 o v Z T 4 Y v a 4 I v A F 4 E v A l 8 E v g h 8 E f g i 8 E X g i 8 A X g S 8 C X / S A f F E b f B H 4 I j 1 f 1 A F f B L 4 I f B H 4 I v B F 4 I v A F 4 E v A l 8 E v g h 8 E f g i 8 E X g i 8 A X g S 8 q 8 0 U d 8 E X g i 8 A X g S 9 6 d L 6 o s x l f 1 H k q f F E H f B H 4 I v B F 4 I v A F 4 E v A l 8 E v g h 8 E f g i 8 E X g i x 6 Q L + q A L w J f p O e L 9 s A X g S 8 C X w S + C H w R + C L w R e C L w B e B L w J f B L 4 I f B H 4 I v B F 4 I v K f N E e + C L w R e C L w B c 9 O l + 0 t x l f t P d U + K I 9 8 E X g i 8 A X g S 8 C X w S + C H w R + C L w R e C L w B e B L 3 p A v m g P f B H 4 I j 1 f 1 A V f B L 4 I f B H 4 I v B F 4 I v A F 4 E v A l 8 E v g h 8 E f g i 8 E X g i 8 A X g S 8 q 8 0 V d 8 E X g i 8 A X g S 9 6 d L 6 o u x l f 1 H 0 q f F E X f B H 4 I v B F 4 I v A F 4 E v A l 8 E v g h 8 E f g i 8 E X g i x 6 Q L + q C L w J f p O e L 9 s E X g S 8 C X w S + C H w R + C L w R e C L w B e B L w J f B L 4 I f B H 4 I v B F 4 I v K f N E + + C L w R e C L w B c 9 O l + 0 v x l f t P 9 U + K J 9 8 E X g i 8 A X g S 8 C X w S + C H w R + C L w R e C L w B e B L 3 p A v m g f f B H 4 o q b 1 4 n 8 A A A D / / w M A U E s B A i 0 A F A A G A A g A A A A h A C r d q k D S A A A A N w E A A B M A A A A A A A A A A A A A A A A A A A A A A F t D b 2 5 0 Z W 5 0 X 1 R 5 c G V z X S 5 4 b W x Q S w E C L Q A U A A I A C A A A A C E A U F Q r k 6 0 A A A D 3 A A A A E g A A A A A A A A A A A A A A A A A L A w A A Q 2 9 u Z m l n L 1 B h Y 2 t h Z 2 U u e G 1 s U E s B A i 0 A F A A C A A g A A A A h A L 9 q u 0 Y 1 C Q A A j f 4 A A B M A A A A A A A A A A A A A A A A A 6 A M A A E Z v c m 1 1 b G F z L 1 N l Y 3 R p b 2 4 x L m 1 Q S w U G A A A A A A M A A w D C A A A A T g 0 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C 9 A Q A A A A A A 3 r w B 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J b n B 1 d E V 4 Y W N 0 P C 9 J d G V t U G F 0 a D 4 8 L 0 l 0 Z W 1 M b 2 N h d G l v b j 4 8 U 3 R h Y m x l R W 5 0 c m l l c z 4 8 R W 5 0 c n k g V H l w Z T 0 i Q W R k Z W R U b 0 R h d G F N b 2 R l b C I g V m F s d W U 9 I m w w I i 8 + P E V u d H J 5 I F R 5 c G U 9 I k J 1 Z m Z l c k 5 l e H R S Z W Z y Z X N o I i B W Y W x 1 Z T 0 i b D E i L z 4 8 R W 5 0 c n k g V H l w Z T 0 i R m l s b E N v d W 5 0 I i B W Y W x 1 Z T 0 i b D E w N D g 2 M D Y i L z 4 8 R W 5 0 c n k g V H l w Z T 0 i R m l s b E V u Y W J s Z W Q i I F Z h b H V l P S J s M C I v P j x F b n R y e S B U e X B l P S J G a W x s R X J y b 3 J D b 2 R l I i B W Y W x 1 Z T 0 i c 1 V u a 2 5 v d 2 4 i L z 4 8 R W 5 0 c n k g V H l w Z T 0 i R m l s b E V y c m 9 y Q 2 9 1 b n Q i I F Z h b H V l P S J s M C I v P j x F b n R y e S B U e X B l P S J G a W x s T G F z d F V w Z G F 0 Z W Q i I F Z h b H V l P S J k M j A y M S 0 w N y 0 y O F Q x N D o w O T o 1 N i 4 y N T g w O T Q z W i I v P j x F b n R y e S B U e X B l P S J G a W x s Q 2 9 s d W 1 u V H l w Z X M i I F Z h b H V l P S J z Q X d r R E F 3 W U F C Z 1 V B Q U F Z Q U F B Q U d C Z 0 E 9 I i 8 + P E V u d H J 5 I F R 5 c G U 9 I k Z p b G x D b 2 x 1 b W 5 O Y W 1 l c y I g V m F s d W U 9 I n N b J n F 1 b 3 Q 7 U G V y a W 9 k Z S Z x d W 9 0 O y w m c X V v d D t E Y X R 1 b S Z x d W 9 0 O y w m c X V v d D t C b 2 V r c 3 R 1 a 2 5 1 b W 1 l c i Z x d W 9 0 O y w m c X V v d D t H c m 9 v d G J v Z W s m c X V v d D s s J n F 1 b 3 Q 7 T 2 1 z Y 2 h y a W p 2 a W 5 n I G d y b 2 9 0 Y m 9 l a y Z x d W 9 0 O y w m c X V v d D t P b X N j a H J p a n Z p b m c m c X V v d D s s J n F 1 b 3 Q 7 U m V s Y X R p Z S Z x d W 9 0 O y w m c X V v d D t C Z W R y Y W c m c X V v d D s s J n F 1 b 3 Q 7 Q W N j b 3 V u d E N v Z G U m c X V v d D s s J n F 1 b 3 Q 7 Q W N j b 3 V u d E 5 h b W U m c X V v d D s s J n F 1 b 3 Q 7 R G F n Y m 9 l a y Z x d W 9 0 O y w m c X V v d D t L b 3 N 0 Z W 5 k c m F n Z X I m c X V v d D s s J n F 1 b 3 Q 7 S 2 9 z d G V u c G x h Y X R z J n F 1 b 3 Q 7 L C Z x d W 9 0 O 0 J v Z W t q Y W F y J n F 1 b 3 Q 7 L C Z x d W 9 0 O 1 N v b 3 J 0 J n F 1 b 3 Q 7 L C Z x d W 9 0 O 0 t s Y X N z Z S Z x d W 9 0 O y w m c X V v d D t U e X B l J n F 1 b 3 Q 7 X S I v P j x F b n R y e S B U e X B l P S J G a W x s Z W R D b 2 1 w b G V 0 Z V J l c 3 V s d F R v V 2 9 y a 3 N o Z W V 0 I i B W Y W x 1 Z T 0 i b D A i L z 4 8 R W 5 0 c n k g V H l w Z T 0 i R m l s b F N 0 Y X R 1 c y I g V m F s d W U 9 I n N D b 2 1 w b G V 0 Z S I v P j x F b n R y e S B U e X B l P S J G a W x s V G 9 E Y X R h T W 9 k Z W x F b m F i b G V k I i B W Y W x 1 Z T 0 i b D A i L z 4 8 R W 5 0 c n k g V H l w Z T 0 i S X N Q c m l 2 Y X R l I i B W Y W x 1 Z T 0 i b D A i L z 4 8 R W 5 0 c n k g V H l w Z T 0 i U X V l c n l J R C I g V m F s d W U 9 I n N h Z j Y w M j h j N y 0 x Z D h m L T Q w Y T Y t Y j F l M i 0 x Y T F k O G Z j N D l l O T c i L z 4 8 R W 5 0 c n k g V H l w Z T 0 i U m V s Y X R p b 2 5 z a G l w S W 5 m b 0 N v b n R h a W 5 l c i I g V m F s d W U 9 I n N 7 J n F 1 b 3 Q 7 Y 2 9 s d W 1 u Q 2 9 1 b n Q m c X V v d D s 6 M T c s J n F 1 b 3 Q 7 a 2 V 5 Q 2 9 s d W 1 u T m F t Z X M m c X V v d D s 6 W 1 0 s J n F 1 b 3 Q 7 c X V l c n l S Z W x h d G l v b n N o a X B z J n F 1 b 3 Q 7 O l t d L C Z x d W 9 0 O 2 N v b H V t b k l k Z W 5 0 a X R p Z X M m c X V v d D s 6 W y Z x d W 9 0 O 1 N l Y 3 R p b 2 4 x L 0 l u c H V 0 R X h h Y 3 Q v U X V l c n k g d G 9 l Z 2 V 2 b 2 V n Z C 5 7 U G V y a W 9 k Z S w w f S Z x d W 9 0 O y w m c X V v d D t T Z W N 0 a W 9 u M S 9 J b n B 1 d E V 4 Y W N 0 L 1 F 1 Z X J 5 I H R v Z W d l d m 9 l Z 2 Q u e 0 R h d H V t L D F 9 J n F 1 b 3 Q 7 L C Z x d W 9 0 O 1 N l Y 3 R p b 2 4 x L 0 l u c H V 0 R X h h Y 3 Q v U X V l c n k g d G 9 l Z 2 V 2 b 2 V n Z C 5 7 Q m 9 l a 3 N 0 d W t u d W 1 t Z X I s M n 0 m c X V v d D s s J n F 1 b 3 Q 7 U 2 V j d G l v b j E v S W 5 w d X R F e G F j d C 9 R d W V y e S B 0 b 2 V n Z X Z v Z W d k L n t H c m 9 v d G J v Z W s s M 3 0 m c X V v d D s s J n F 1 b 3 Q 7 U 2 V j d G l v b j E v S W 5 w d X R F e G F j d C 9 R d W V y e S B 0 b 2 V n Z X Z v Z W d k L n t P b X N j a H J p a n Z p b m c g Z 3 J v b 3 R i b 2 V r L D R 9 J n F 1 b 3 Q 7 L C Z x d W 9 0 O 1 N l Y 3 R p b 2 4 x L 0 l u c H V 0 R X h h Y 3 Q v U X V l c n k g d G 9 l Z 2 V 2 b 2 V n Z C 5 7 T 2 1 z Y 2 h y a W p 2 a W 5 n L D V 9 J n F 1 b 3 Q 7 L C Z x d W 9 0 O 1 N l Y 3 R p b 2 4 x L 0 l u c H V 0 R X h h Y 3 Q v U X V l c n k g d G 9 l Z 2 V 2 b 2 V n Z C 5 7 U m V s Y X R p Z S w 2 f S Z x d W 9 0 O y w m c X V v d D t T Z W N 0 a W 9 u M S 9 J b n B 1 d E V 4 Y W N 0 L 1 F 1 Z X J 5 I H R v Z W d l d m 9 l Z 2 Q u e 0 J l Z H J h Z y w 3 f S Z x d W 9 0 O y w m c X V v d D t T Z W N 0 a W 9 u M S 9 J b n B 1 d E V 4 Y W N 0 L 1 F 1 Z X J 5 I H R v Z W d l d m 9 l Z 2 Q u e 0 F j Y 2 9 1 b n R D b 2 R l L D h 9 J n F 1 b 3 Q 7 L C Z x d W 9 0 O 1 N l Y 3 R p b 2 4 x L 0 l u c H V 0 R X h h Y 3 Q v U X V l c n k g d G 9 l Z 2 V 2 b 2 V n Z C 5 7 Q W N j b 3 V u d E 5 h b W U s O X 0 m c X V v d D s s J n F 1 b 3 Q 7 U 2 V j d G l v b j E v S W 5 w d X R F e G F j d C 9 R d W V y e S B 0 b 2 V n Z X Z v Z W d k L n t E Y W d i b 2 V r L D E w f S Z x d W 9 0 O y w m c X V v d D t T Z W N 0 a W 9 u M S 9 J b n B 1 d E V 4 Y W N 0 L 1 F 1 Z X J 5 I H R v Z W d l d m 9 l Z 2 Q u e 0 t v c 3 R l b m R y Y W d l c i w x M X 0 m c X V v d D s s J n F 1 b 3 Q 7 U 2 V j d G l v b j E v S W 5 w d X R F e G F j d C 9 R d W V y e S B 0 b 2 V n Z X Z v Z W d k L n t L b 3 N 0 Z W 5 w b G F h d H M s M T J 9 J n F 1 b 3 Q 7 L C Z x d W 9 0 O 1 N l Y 3 R p b 2 4 x L 0 l u c H V 0 R X h h Y 3 Q v U X V l c n k g d G 9 l Z 2 V 2 b 2 V n Z C 5 7 Q m 9 l a 2 p h Y X I s M T N 9 J n F 1 b 3 Q 7 L C Z x d W 9 0 O 1 N l Y 3 R p b 2 4 x L 0 l u c H V 0 R X h h Y 3 Q v U X V l c n k g d G 9 l Z 2 V 2 b 2 V n Z C 5 7 U 2 9 v c n Q s M T R 9 J n F 1 b 3 Q 7 L C Z x d W 9 0 O 1 N l Y 3 R p b 2 4 x L 0 l u c H V 0 R X h h Y 3 Q v U X V l c n k g d G 9 l Z 2 V 2 b 2 V n Z C 5 7 S 2 x h c 3 N l L D E 1 f S Z x d W 9 0 O y w m c X V v d D t T Z W N 0 a W 9 u M S 9 J b n B 1 d E V 4 Y W N 0 L 1 F 1 Z X J 5 I H R v Z W d l d m 9 l Z 2 Q u e 1 R 5 c G U s M T Z 9 J n F 1 b 3 Q 7 X S w m c X V v d D t D b 2 x 1 b W 5 D b 3 V u d C Z x d W 9 0 O z o x N y w m c X V v d D t L Z X l D b 2 x 1 b W 5 O Y W 1 l c y Z x d W 9 0 O z p b X S w m c X V v d D t D b 2 x 1 b W 5 J Z G V u d G l 0 a W V z J n F 1 b 3 Q 7 O l s m c X V v d D t T Z W N 0 a W 9 u M S 9 J b n B 1 d E V 4 Y W N 0 L 1 F 1 Z X J 5 I H R v Z W d l d m 9 l Z 2 Q u e 1 B l c m l v Z G U s M H 0 m c X V v d D s s J n F 1 b 3 Q 7 U 2 V j d G l v b j E v S W 5 w d X R F e G F j d C 9 R d W V y e S B 0 b 2 V n Z X Z v Z W d k L n t E Y X R 1 b S w x f S Z x d W 9 0 O y w m c X V v d D t T Z W N 0 a W 9 u M S 9 J b n B 1 d E V 4 Y W N 0 L 1 F 1 Z X J 5 I H R v Z W d l d m 9 l Z 2 Q u e 0 J v Z W t z d H V r b n V t b W V y L D J 9 J n F 1 b 3 Q 7 L C Z x d W 9 0 O 1 N l Y 3 R p b 2 4 x L 0 l u c H V 0 R X h h Y 3 Q v U X V l c n k g d G 9 l Z 2 V 2 b 2 V n Z C 5 7 R 3 J v b 3 R i b 2 V r L D N 9 J n F 1 b 3 Q 7 L C Z x d W 9 0 O 1 N l Y 3 R p b 2 4 x L 0 l u c H V 0 R X h h Y 3 Q v U X V l c n k g d G 9 l Z 2 V 2 b 2 V n Z C 5 7 T 2 1 z Y 2 h y a W p 2 a W 5 n I G d y b 2 9 0 Y m 9 l a y w 0 f S Z x d W 9 0 O y w m c X V v d D t T Z W N 0 a W 9 u M S 9 J b n B 1 d E V 4 Y W N 0 L 1 F 1 Z X J 5 I H R v Z W d l d m 9 l Z 2 Q u e 0 9 t c 2 N o c m l q d m l u Z y w 1 f S Z x d W 9 0 O y w m c X V v d D t T Z W N 0 a W 9 u M S 9 J b n B 1 d E V 4 Y W N 0 L 1 F 1 Z X J 5 I H R v Z W d l d m 9 l Z 2 Q u e 1 J l b G F 0 a W U s N n 0 m c X V v d D s s J n F 1 b 3 Q 7 U 2 V j d G l v b j E v S W 5 w d X R F e G F j d C 9 R d W V y e S B 0 b 2 V n Z X Z v Z W d k L n t C Z W R y Y W c s N 3 0 m c X V v d D s s J n F 1 b 3 Q 7 U 2 V j d G l v b j E v S W 5 w d X R F e G F j d C 9 R d W V y e S B 0 b 2 V n Z X Z v Z W d k L n t B Y 2 N v d W 5 0 Q 2 9 k Z S w 4 f S Z x d W 9 0 O y w m c X V v d D t T Z W N 0 a W 9 u M S 9 J b n B 1 d E V 4 Y W N 0 L 1 F 1 Z X J 5 I H R v Z W d l d m 9 l Z 2 Q u e 0 F j Y 2 9 1 b n R O Y W 1 l L D l 9 J n F 1 b 3 Q 7 L C Z x d W 9 0 O 1 N l Y 3 R p b 2 4 x L 0 l u c H V 0 R X h h Y 3 Q v U X V l c n k g d G 9 l Z 2 V 2 b 2 V n Z C 5 7 R G F n Y m 9 l a y w x M H 0 m c X V v d D s s J n F 1 b 3 Q 7 U 2 V j d G l v b j E v S W 5 w d X R F e G F j d C 9 R d W V y e S B 0 b 2 V n Z X Z v Z W d k L n t L b 3 N 0 Z W 5 k c m F n Z X I s M T F 9 J n F 1 b 3 Q 7 L C Z x d W 9 0 O 1 N l Y 3 R p b 2 4 x L 0 l u c H V 0 R X h h Y 3 Q v U X V l c n k g d G 9 l Z 2 V 2 b 2 V n Z C 5 7 S 2 9 z d G V u c G x h Y X R z L D E y f S Z x d W 9 0 O y w m c X V v d D t T Z W N 0 a W 9 u M S 9 J b n B 1 d E V 4 Y W N 0 L 1 F 1 Z X J 5 I H R v Z W d l d m 9 l Z 2 Q u e 0 J v Z W t q Y W F y L D E z f S Z x d W 9 0 O y w m c X V v d D t T Z W N 0 a W 9 u M S 9 J b n B 1 d E V 4 Y W N 0 L 1 F 1 Z X J 5 I H R v Z W d l d m 9 l Z 2 Q u e 1 N v b 3 J 0 L D E 0 f S Z x d W 9 0 O y w m c X V v d D t T Z W N 0 a W 9 u M S 9 J b n B 1 d E V 4 Y W N 0 L 1 F 1 Z X J 5 I H R v Z W d l d m 9 l Z 2 Q u e 0 t s Y X N z Z S w x N X 0 m c X V v d D s s J n F 1 b 3 Q 7 U 2 V j d G l v b j E v S W 5 w d X R F e G F j d C 9 R d W V y e S B 0 b 2 V n Z X Z v Z W d k L n t U e X B l L D E 2 f S Z x d W 9 0 O 1 0 s J n F 1 b 3 Q 7 U m V s Y X R p b 2 5 z a G l w S W 5 m b y Z x d W 9 0 O z p b X X 0 i L z 4 8 R W 5 0 c n k g V H l w Z T 0 i U m V z d W x 0 V H l w Z S I g V m F s d W U 9 I n N F e G N l c H R p b 2 4 i L z 4 8 R W 5 0 c n k g V H l w Z T 0 i T m F 2 a W d h d G l v b l N 0 Z X B O Y W 1 l I i B W Y W x 1 Z T 0 i c 0 5 h d m l n Y X R p Z S I v P j x F b n R y e S B U e X B l P S J G a W x s T 2 J q Z W N 0 V H l w Z S I g V m F s d W U 9 I n N D b 2 5 u Z W N 0 a W 9 u T 2 5 s e S I v P j x F b n R y e S B U e X B l P S J O Y W 1 l V X B k Y X R l Z E F m d G V y R m l s b C I g V m F s d W U 9 I m w w I i 8 + P C 9 T d G F i b G V F b n R y a W V z P j w v S X R l b T 4 8 S X R l b T 4 8 S X R l b U x v Y 2 F 0 a W 9 u P j x J d G V t V H l w Z T 5 G b 3 J t d W x h P C 9 J d G V t V H l w Z T 4 8 S X R l b V B h d G g + U 2 V j d G l v b j E v S 2 x h c 3 N l c z 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x L T A 4 L T A 2 V D A 4 O j A y O j Q z L j Y w N z A z M j h a 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M 2 M D A 1 M m N h L W R h N T Y t N D B i Z S 1 h N j c 5 L T V h Y 2 Q y M T c 3 Y j R i N C I v P j x F b n R y e S B U e X B l P S J S Z W x h d G l v b n N o a X B J b m Z v Q 2 9 u d G F p b m V y I i B W Y W x 1 Z T 0 i c 3 s m c X V v d D t j b 2 x 1 b W 5 D b 3 V u d C Z x d W 9 0 O z o y L C Z x d W 9 0 O 2 t l e U N v b H V t b k 5 h b W V z J n F 1 b 3 Q 7 O l t d L C Z x d W 9 0 O 3 F 1 Z X J 5 U m V s Y X R p b 2 5 z a G l w c y Z x d W 9 0 O z p b X S w m c X V v d D t j b 2 x 1 b W 5 J Z G V u d G l 0 a W V z J n F 1 b 3 Q 7 O l s m c X V v d D t T Z W N 0 a W 9 u M S 9 L b G F z c 2 V z L 1 R 5 c G U g Z 2 V 3 a W p 6 a W d k L n t L b G F z c 2 U s M H 0 m c X V v d D s s J n F 1 b 3 Q 7 U 2 V j d G l v b j E v S 2 x h c 3 N l c y 9 U e X B l I G d l d 2 l q e m l n Z C 5 7 R 3 J v d X A s M X 0 m c X V v d D t d L C Z x d W 9 0 O 0 N v b H V t b k N v d W 5 0 J n F 1 b 3 Q 7 O j I s J n F 1 b 3 Q 7 S 2 V 5 Q 2 9 s d W 1 u T m F t Z X M m c X V v d D s 6 W 1 0 s J n F 1 b 3 Q 7 Q 2 9 s d W 1 u S W R l b n R p d G l l c y Z x d W 9 0 O z p b J n F 1 b 3 Q 7 U 2 V j d G l v b j E v S 2 x h c 3 N l c y 9 U e X B l I G d l d 2 l q e m l n Z C 5 7 S 2 x h c 3 N l L D B 9 J n F 1 b 3 Q 7 L C Z x d W 9 0 O 1 N l Y 3 R p b 2 4 x L 0 t s Y X N z Z X M v V H l w Z S B n Z X d p a n p p Z 2 Q u e 0 d y b 3 V w L D F 9 J n F 1 b 3 Q 7 X S w m c X V v d D t S Z W x h d G l v b n N o a X B J b m Z v J n F 1 b 3 Q 7 O l t d f S I v P j x F b n R y e S B U e X B l P S J S Z X N 1 b H R U e X B l I i B W Y W x 1 Z T 0 i c 0 V 4 Y 2 V w d G l v b i I v P j x F b n R y e S B U e X B l P S J O Y X Z p Z 2 F 0 a W 9 u U 3 R l c E 5 h b W U i I F Z h b H V l P S J z T m F 2 a W d h d G l l I i 8 + P E V u d H J 5 I F R 5 c G U 9 I k Z p b G x P Y m p l Y 3 R U e X B l I i B W Y W x 1 Z T 0 i c 0 N v b m 5 l Y 3 R p b 2 5 P b m x 5 I i 8 + P E V u d H J 5 I F R 5 c G U 9 I k 5 h b W V V c G R h d G V k Q W Z 0 Z X J G a W x s I i B W Y W x 1 Z T 0 i b D A i L z 4 8 L 1 N 0 Y W J s Z U V u d H J p Z X M + P C 9 J d G V t P j x J d G V t P j x J d G V t T G 9 j Y X R p b 2 4 + P E l 0 Z W 1 U e X B l P k Z v c m 1 1 b G E 8 L 0 l 0 Z W 1 U e X B l P j x J d G V t U G F 0 a D 5 T Z W N 0 a W 9 u M S 9 C Z W d y b 3 R p b m c l M j A y M D I w 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E t M D g t M D Z U M D g 6 M D I 6 N D M u N j Q y O T M 1 N 1 o i L z 4 8 R W 5 0 c n k g V H l w Z T 0 i R m l s b G V k Q 2 9 t c G x l d G V S Z X N 1 b H R U b 1 d v c m t z a G V l d C I g V m F s d W U 9 I m w w I i 8 + P E V u d H J 5 I F R 5 c G U 9 I k Z p b G x T d G F 0 d X M i I F Z h b H V l P S J z Q 2 9 t c G x l d G U i L z 4 8 R W 5 0 c n k g V H l w Z T 0 i R m l s b F R v R G F 0 Y U 1 v Z G V s R W 5 h Y m x l Z C I g V m F s d W U 9 I m w w I i 8 + P E V u d H J 5 I F R 5 c G U 9 I k l z U H J p d m F 0 Z S I g V m F s d W U 9 I m w w I i 8 + P E V u d H J 5 I F R 5 c G U 9 I l F 1 Z X J 5 S U Q i I F Z h b H V l P S J z N T k 4 O W Y 5 Z j A t Y W N l N S 0 0 Y m M 4 L W E w Y z Y t O W N h N T M z N j k y Z D Y 1 I i 8 + P E V u d H J 5 I F R 5 c G U 9 I l J l b G F 0 a W 9 u c 2 h p c E l u Z m 9 D b 2 5 0 Y W l u Z X I i I F Z h b H V l P S J z e y Z x d W 9 0 O 2 N v b H V t b k N v d W 5 0 J n F 1 b 3 Q 7 O j c s J n F 1 b 3 Q 7 a 2 V 5 Q 2 9 s d W 1 u T m F t Z X M m c X V v d D s 6 W 1 0 s J n F 1 b 3 Q 7 c X V l c n l S Z W x h d G l v b n N o a X B z J n F 1 b 3 Q 7 O l t d L C Z x d W 9 0 O 2 N v b H V t b k l k Z W 5 0 a X R p Z X M m c X V v d D s 6 W y Z x d W 9 0 O 1 N l Y 3 R p b 2 4 x L 0 J l Z 3 J v d G l u Z y A y M D I w L 1 Z l c m 1 l b m l n d n V s Z G l n Z G U g a 2 9 s b 2 0 u e 0 J l Z H J h Z y w x f S Z x d W 9 0 O y w m c X V v d D t T Z W N 0 a W 9 u M S 9 C Z W d y b 3 R p b m c g M j A y M C 9 U e X B l I G d l d 2 l q e m l n Z D E u e 0 d y b 2 9 0 Y m 9 l a 3 J l a 2 V u a W 5 n I C 0 g S 2 9 w a W U u M S w y f S Z x d W 9 0 O y w m c X V v d D t T Z W N 0 a W 9 u M S 9 C Z W d y b 3 R p b m c g M j A y M C 9 U e X B l I G d l d 2 l q e m l n Z D E u e 0 d y b 2 9 0 Y m 9 l a 3 J l a 2 V u a W 5 n I C 0 g S 2 9 w a W U u M i w z f S Z x d W 9 0 O y w m c X V v d D t T Z W N 0 a W 9 u M S 9 C Z W d y b 3 R p b m c g M j A y M C 9 X Y W F y Z G U g d m V y d m F u Z 2 V u M S 5 7 R W V y c 3 R l I H R l a 2 V u c y w z f S Z x d W 9 0 O y w m c X V v d D t T Z W N 0 a W 9 u M S 9 L b G F z c 2 V z L 1 R 5 c G U g Z 2 V 3 a W p 6 a W d k L n t L b G F z c 2 U s M H 0 m c X V v d D s s J n F 1 b 3 Q 7 U 2 V j d G l v b j E v Q m V n c m 9 0 a W 5 n I D I w M j A v Q W F u Z 2 V w Y X N 0 Z S B r b 2 x v b S B 0 b 2 V n Z X Z v Z W d k L n t U e X B l L D V 9 J n F 1 b 3 Q 7 L C Z x d W 9 0 O 1 N l Y 3 R p b 2 4 x L 0 J l Z 3 J v d G l u Z y A y M D I w L 0 F h b m d l c G F z d G U g a 2 9 s b 2 0 g d G 9 l Z 2 V 2 b 2 V n Z D E u e 0 J v Z W t q Y W F y L D Z 9 J n F 1 b 3 Q 7 X S w m c X V v d D t D b 2 x 1 b W 5 D b 3 V u d C Z x d W 9 0 O z o 3 L C Z x d W 9 0 O 0 t l e U N v b H V t b k 5 h b W V z J n F 1 b 3 Q 7 O l t d L C Z x d W 9 0 O 0 N v b H V t b k l k Z W 5 0 a X R p Z X M m c X V v d D s 6 W y Z x d W 9 0 O 1 N l Y 3 R p b 2 4 x L 0 J l Z 3 J v d G l u Z y A y M D I w L 1 Z l c m 1 l b m l n d n V s Z G l n Z G U g a 2 9 s b 2 0 u e 0 J l Z H J h Z y w x f S Z x d W 9 0 O y w m c X V v d D t T Z W N 0 a W 9 u M S 9 C Z W d y b 3 R p b m c g M j A y M C 9 U e X B l I G d l d 2 l q e m l n Z D E u e 0 d y b 2 9 0 Y m 9 l a 3 J l a 2 V u a W 5 n I C 0 g S 2 9 w a W U u M S w y f S Z x d W 9 0 O y w m c X V v d D t T Z W N 0 a W 9 u M S 9 C Z W d y b 3 R p b m c g M j A y M C 9 U e X B l I G d l d 2 l q e m l n Z D E u e 0 d y b 2 9 0 Y m 9 l a 3 J l a 2 V u a W 5 n I C 0 g S 2 9 w a W U u M i w z f S Z x d W 9 0 O y w m c X V v d D t T Z W N 0 a W 9 u M S 9 C Z W d y b 3 R p b m c g M j A y M C 9 X Y W F y Z G U g d m V y d m F u Z 2 V u M S 5 7 R W V y c 3 R l I H R l a 2 V u c y w z f S Z x d W 9 0 O y w m c X V v d D t T Z W N 0 a W 9 u M S 9 L b G F z c 2 V z L 1 R 5 c G U g Z 2 V 3 a W p 6 a W d k L n t L b G F z c 2 U s M H 0 m c X V v d D s s J n F 1 b 3 Q 7 U 2 V j d G l v b j E v Q m V n c m 9 0 a W 5 n I D I w M j A v Q W F u Z 2 V w Y X N 0 Z S B r b 2 x v b S B 0 b 2 V n Z X Z v Z W d k L n t U e X B l L D V 9 J n F 1 b 3 Q 7 L C Z x d W 9 0 O 1 N l Y 3 R p b 2 4 x L 0 J l Z 3 J v d G l u Z y A y M D I w L 0 F h b m d l c G F z d G U g a 2 9 s b 2 0 g d G 9 l Z 2 V 2 b 2 V n Z D E u e 0 J v Z W t q Y W F y L D Z 9 J n F 1 b 3 Q 7 X S w m c X V v d D t S Z W x h d G l v b n N o a X B J b m Z v J n F 1 b 3 Q 7 O l t d f S I v P j x F b n R y e S B U e X B l P S J S Z X N 1 b H R U e X B l I i B W Y W x 1 Z T 0 i c 0 V 4 Y 2 V w d G l v b i I v P j x F b n R y e S B U e X B l P S J O Y X Z p Z 2 F 0 a W 9 u U 3 R l c E 5 h b W U i I F Z h b H V l P S J z T m F 2 a W d h d G l l I i 8 + P E V u d H J 5 I F R 5 c G U 9 I k Z p b G x P Y m p l Y 3 R U e X B l I i B W Y W x 1 Z T 0 i c 0 N v b m 5 l Y 3 R p b 2 5 P b m x 5 I i 8 + P E V u d H J 5 I F R 5 c G U 9 I k 5 h b W V V c G R h d G V k Q W Z 0 Z X J G a W x s I i B W Y W x 1 Z T 0 i b D A i L z 4 8 L 1 N 0 Y W J s Z U V u d H J p Z X M + P C 9 J d G V t P j x J d G V t P j x J d G V t T G 9 j Y X R p b 2 4 + P E l 0 Z W 1 U e X B l P k Z v c m 1 1 b G E 8 L 0 l 0 Z W 1 U e X B l P j x J d G V t U G F 0 a D 5 T Z W N 0 a W 9 u M S 9 J b n B 1 d E V 4 Y W N 0 J T I w K D I p P C 9 J d G V t U G F 0 a D 4 8 L 0 l 0 Z W 1 M b 2 N h d G l v b j 4 8 U 3 R h Y m x l R W 5 0 c m l l c z 4 8 R W 5 0 c n k g V H l w Z T 0 i Q W R k Z W R U b 0 R h d G F N b 2 R l b C I g V m F s d W U 9 I m w w I i 8 + P E V u d H J 5 I F R 5 c G U 9 I k J 1 Z m Z l c k 5 l e H R S Z W Z y Z X N o I i B W Y W x 1 Z T 0 i b D E i L z 4 8 R W 5 0 c n k g V H l w Z T 0 i R m l s b E N v d W 5 0 I i B W Y W x 1 Z T 0 i b D E w N D g 2 M D Y i L z 4 8 R W 5 0 c n k g V H l w Z T 0 i R m l s b E V u Y W J s Z W Q i I F Z h b H V l P S J s M C I v P j x F b n R y e S B U e X B l P S J G a W x s R X J y b 3 J D b 2 R l I i B W Y W x 1 Z T 0 i c 1 V u a 2 5 v d 2 4 i L z 4 8 R W 5 0 c n k g V H l w Z T 0 i R m l s b E V y c m 9 y Q 2 9 1 b n Q i I F Z h b H V l P S J s M C I v P j x F b n R y e S B U e X B l P S J G a W x s T G F z d F V w Z G F 0 Z W Q i I F Z h b H V l P S J k M j A y M i 0 w M y 0 y N 1 Q w O T o z N T o 0 N S 4 w O T U 2 M z M 5 W i I v P j x F b n R y e S B U e X B l P S J G a W x s Q 2 9 s d W 1 u V H l w Z X M i I F Z h b H V l P S J z Q X d r R E F 3 W U F C Z 1 V B Q U F Z Q U F B Q U d C Z 0 E 9 I i 8 + P E V u d H J 5 I F R 5 c G U 9 I k Z p b G x D b 2 x 1 b W 5 O Y W 1 l c y I g V m F s d W U 9 I n N b J n F 1 b 3 Q 7 U G V y a W 9 k Z S Z x d W 9 0 O y w m c X V v d D t E Y X R 1 b S Z x d W 9 0 O y w m c X V v d D t C b 2 V r c 3 R 1 a 2 5 1 b W 1 l c i Z x d W 9 0 O y w m c X V v d D t H c m 9 v d G J v Z W s m c X V v d D s s J n F 1 b 3 Q 7 T 2 1 z Y 2 h y a W p 2 a W 5 n I G d y b 2 9 0 Y m 9 l a y Z x d W 9 0 O y w m c X V v d D t P b X N j a H J p a n Z p b m c m c X V v d D s s J n F 1 b 3 Q 7 U m V s Y X R p Z S Z x d W 9 0 O y w m c X V v d D t C Z W R y Y W c m c X V v d D s s J n F 1 b 3 Q 7 Q W N j b 3 V u d E N v Z G U m c X V v d D s s J n F 1 b 3 Q 7 Q W N j b 3 V u d E 5 h b W U m c X V v d D s s J n F 1 b 3 Q 7 R G F n Y m 9 l a y Z x d W 9 0 O y w m c X V v d D t L b 3 N 0 Z W 5 k c m F n Z X I m c X V v d D s s J n F 1 b 3 Q 7 S 2 9 z d G V u c G x h Y X R z J n F 1 b 3 Q 7 L C Z x d W 9 0 O 0 J v Z W t q Y W F y J n F 1 b 3 Q 7 L C Z x d W 9 0 O 1 N v b 3 J 0 J n F 1 b 3 Q 7 L C Z x d W 9 0 O 0 t s Y X N z Z S Z x d W 9 0 O y w m c X V v d D t U e X B l J n F 1 b 3 Q 7 X S I v P j x F b n R y e S B U e X B l P S J G a W x s Z W R D b 2 1 w b G V 0 Z V J l c 3 V s d F R v V 2 9 y a 3 N o Z W V 0 I i B W Y W x 1 Z T 0 i b D A i L z 4 8 R W 5 0 c n k g V H l w Z T 0 i R m l s b F N 0 Y X R 1 c y I g V m F s d W U 9 I n N D b 2 1 w b G V 0 Z S I v P j x F b n R y e S B U e X B l P S J G a W x s V G 9 E Y X R h T W 9 k Z W x F b m F i b G V k I i B W Y W x 1 Z T 0 i b D A i L z 4 8 R W 5 0 c n k g V H l w Z T 0 i S X N Q c m l 2 Y X R l I i B W Y W x 1 Z T 0 i b D A i L z 4 8 R W 5 0 c n k g V H l w Z T 0 i U X V l c n l J R C I g V m F s d W U 9 I n M w M j F h O D c 5 M i 1 k N T k 2 L T R l N T A t O G U x O S 0 x O D N j N z Y 4 Y j J h Z W I i L z 4 8 R W 5 0 c n k g V H l w Z T 0 i U m V s Y X R p b 2 5 z a G l w S W 5 m b 0 N v b n R h a W 5 l c i I g V m F s d W U 9 I n N 7 J n F 1 b 3 Q 7 Y 2 9 s d W 1 u Q 2 9 1 b n Q m c X V v d D s 6 M T c s J n F 1 b 3 Q 7 a 2 V 5 Q 2 9 s d W 1 u T m F t Z X M m c X V v d D s 6 W 1 0 s J n F 1 b 3 Q 7 c X V l c n l S Z W x h d G l v b n N o a X B z J n F 1 b 3 Q 7 O l t d L C Z x d W 9 0 O 2 N v b H V t b k l k Z W 5 0 a X R p Z X M m c X V v d D s 6 W y Z x d W 9 0 O 1 N l Y 3 R p b 2 4 x L 0 l u c H V 0 R X h h Y 3 Q v U X V l c n k g d G 9 l Z 2 V 2 b 2 V n Z C 5 7 U G V y a W 9 k Z S w w f S Z x d W 9 0 O y w m c X V v d D t T Z W N 0 a W 9 u M S 9 J b n B 1 d E V 4 Y W N 0 L 1 F 1 Z X J 5 I H R v Z W d l d m 9 l Z 2 Q u e 0 R h d H V t L D F 9 J n F 1 b 3 Q 7 L C Z x d W 9 0 O 1 N l Y 3 R p b 2 4 x L 0 l u c H V 0 R X h h Y 3 Q v U X V l c n k g d G 9 l Z 2 V 2 b 2 V n Z C 5 7 Q m 9 l a 3 N 0 d W t u d W 1 t Z X I s M n 0 m c X V v d D s s J n F 1 b 3 Q 7 U 2 V j d G l v b j E v S W 5 w d X R F e G F j d C 9 R d W V y e S B 0 b 2 V n Z X Z v Z W d k L n t H c m 9 v d G J v Z W s s M 3 0 m c X V v d D s s J n F 1 b 3 Q 7 U 2 V j d G l v b j E v S W 5 w d X R F e G F j d C 9 R d W V y e S B 0 b 2 V n Z X Z v Z W d k L n t P b X N j a H J p a n Z p b m c g Z 3 J v b 3 R i b 2 V r L D R 9 J n F 1 b 3 Q 7 L C Z x d W 9 0 O 1 N l Y 3 R p b 2 4 x L 0 l u c H V 0 R X h h Y 3 Q v U X V l c n k g d G 9 l Z 2 V 2 b 2 V n Z C 5 7 T 2 1 z Y 2 h y a W p 2 a W 5 n L D V 9 J n F 1 b 3 Q 7 L C Z x d W 9 0 O 1 N l Y 3 R p b 2 4 x L 0 l u c H V 0 R X h h Y 3 Q v U X V l c n k g d G 9 l Z 2 V 2 b 2 V n Z C 5 7 U m V s Y X R p Z S w 2 f S Z x d W 9 0 O y w m c X V v d D t T Z W N 0 a W 9 u M S 9 J b n B 1 d E V 4 Y W N 0 L 1 F 1 Z X J 5 I H R v Z W d l d m 9 l Z 2 Q u e 0 J l Z H J h Z y w 3 f S Z x d W 9 0 O y w m c X V v d D t T Z W N 0 a W 9 u M S 9 J b n B 1 d E V 4 Y W N 0 L 1 F 1 Z X J 5 I H R v Z W d l d m 9 l Z 2 Q u e 0 F j Y 2 9 1 b n R D b 2 R l L D h 9 J n F 1 b 3 Q 7 L C Z x d W 9 0 O 1 N l Y 3 R p b 2 4 x L 0 l u c H V 0 R X h h Y 3 Q v U X V l c n k g d G 9 l Z 2 V 2 b 2 V n Z C 5 7 Q W N j b 3 V u d E 5 h b W U s O X 0 m c X V v d D s s J n F 1 b 3 Q 7 U 2 V j d G l v b j E v S W 5 w d X R F e G F j d C 9 R d W V y e S B 0 b 2 V n Z X Z v Z W d k L n t E Y W d i b 2 V r L D E w f S Z x d W 9 0 O y w m c X V v d D t T Z W N 0 a W 9 u M S 9 J b n B 1 d E V 4 Y W N 0 L 1 F 1 Z X J 5 I H R v Z W d l d m 9 l Z 2 Q u e 0 t v c 3 R l b m R y Y W d l c i w x M X 0 m c X V v d D s s J n F 1 b 3 Q 7 U 2 V j d G l v b j E v S W 5 w d X R F e G F j d C 9 R d W V y e S B 0 b 2 V n Z X Z v Z W d k L n t L b 3 N 0 Z W 5 w b G F h d H M s M T J 9 J n F 1 b 3 Q 7 L C Z x d W 9 0 O 1 N l Y 3 R p b 2 4 x L 0 l u c H V 0 R X h h Y 3 Q v U X V l c n k g d G 9 l Z 2 V 2 b 2 V n Z C 5 7 Q m 9 l a 2 p h Y X I s M T N 9 J n F 1 b 3 Q 7 L C Z x d W 9 0 O 1 N l Y 3 R p b 2 4 x L 0 l u c H V 0 R X h h Y 3 Q v U X V l c n k g d G 9 l Z 2 V 2 b 2 V n Z C 5 7 U 2 9 v c n Q s M T R 9 J n F 1 b 3 Q 7 L C Z x d W 9 0 O 1 N l Y 3 R p b 2 4 x L 0 l u c H V 0 R X h h Y 3 Q v U X V l c n k g d G 9 l Z 2 V 2 b 2 V n Z C 5 7 S 2 x h c 3 N l L D E 1 f S Z x d W 9 0 O y w m c X V v d D t T Z W N 0 a W 9 u M S 9 J b n B 1 d E V 4 Y W N 0 L 1 F 1 Z X J 5 I H R v Z W d l d m 9 l Z 2 Q u e 1 R 5 c G U s M T Z 9 J n F 1 b 3 Q 7 X S w m c X V v d D t D b 2 x 1 b W 5 D b 3 V u d C Z x d W 9 0 O z o x N y w m c X V v d D t L Z X l D b 2 x 1 b W 5 O Y W 1 l c y Z x d W 9 0 O z p b X S w m c X V v d D t D b 2 x 1 b W 5 J Z G V u d G l 0 a W V z J n F 1 b 3 Q 7 O l s m c X V v d D t T Z W N 0 a W 9 u M S 9 J b n B 1 d E V 4 Y W N 0 L 1 F 1 Z X J 5 I H R v Z W d l d m 9 l Z 2 Q u e 1 B l c m l v Z G U s M H 0 m c X V v d D s s J n F 1 b 3 Q 7 U 2 V j d G l v b j E v S W 5 w d X R F e G F j d C 9 R d W V y e S B 0 b 2 V n Z X Z v Z W d k L n t E Y X R 1 b S w x f S Z x d W 9 0 O y w m c X V v d D t T Z W N 0 a W 9 u M S 9 J b n B 1 d E V 4 Y W N 0 L 1 F 1 Z X J 5 I H R v Z W d l d m 9 l Z 2 Q u e 0 J v Z W t z d H V r b n V t b W V y L D J 9 J n F 1 b 3 Q 7 L C Z x d W 9 0 O 1 N l Y 3 R p b 2 4 x L 0 l u c H V 0 R X h h Y 3 Q v U X V l c n k g d G 9 l Z 2 V 2 b 2 V n Z C 5 7 R 3 J v b 3 R i b 2 V r L D N 9 J n F 1 b 3 Q 7 L C Z x d W 9 0 O 1 N l Y 3 R p b 2 4 x L 0 l u c H V 0 R X h h Y 3 Q v U X V l c n k g d G 9 l Z 2 V 2 b 2 V n Z C 5 7 T 2 1 z Y 2 h y a W p 2 a W 5 n I G d y b 2 9 0 Y m 9 l a y w 0 f S Z x d W 9 0 O y w m c X V v d D t T Z W N 0 a W 9 u M S 9 J b n B 1 d E V 4 Y W N 0 L 1 F 1 Z X J 5 I H R v Z W d l d m 9 l Z 2 Q u e 0 9 t c 2 N o c m l q d m l u Z y w 1 f S Z x d W 9 0 O y w m c X V v d D t T Z W N 0 a W 9 u M S 9 J b n B 1 d E V 4 Y W N 0 L 1 F 1 Z X J 5 I H R v Z W d l d m 9 l Z 2 Q u e 1 J l b G F 0 a W U s N n 0 m c X V v d D s s J n F 1 b 3 Q 7 U 2 V j d G l v b j E v S W 5 w d X R F e G F j d C 9 R d W V y e S B 0 b 2 V n Z X Z v Z W d k L n t C Z W R y Y W c s N 3 0 m c X V v d D s s J n F 1 b 3 Q 7 U 2 V j d G l v b j E v S W 5 w d X R F e G F j d C 9 R d W V y e S B 0 b 2 V n Z X Z v Z W d k L n t B Y 2 N v d W 5 0 Q 2 9 k Z S w 4 f S Z x d W 9 0 O y w m c X V v d D t T Z W N 0 a W 9 u M S 9 J b n B 1 d E V 4 Y W N 0 L 1 F 1 Z X J 5 I H R v Z W d l d m 9 l Z 2 Q u e 0 F j Y 2 9 1 b n R O Y W 1 l L D l 9 J n F 1 b 3 Q 7 L C Z x d W 9 0 O 1 N l Y 3 R p b 2 4 x L 0 l u c H V 0 R X h h Y 3 Q v U X V l c n k g d G 9 l Z 2 V 2 b 2 V n Z C 5 7 R G F n Y m 9 l a y w x M H 0 m c X V v d D s s J n F 1 b 3 Q 7 U 2 V j d G l v b j E v S W 5 w d X R F e G F j d C 9 R d W V y e S B 0 b 2 V n Z X Z v Z W d k L n t L b 3 N 0 Z W 5 k c m F n Z X I s M T F 9 J n F 1 b 3 Q 7 L C Z x d W 9 0 O 1 N l Y 3 R p b 2 4 x L 0 l u c H V 0 R X h h Y 3 Q v U X V l c n k g d G 9 l Z 2 V 2 b 2 V n Z C 5 7 S 2 9 z d G V u c G x h Y X R z L D E y f S Z x d W 9 0 O y w m c X V v d D t T Z W N 0 a W 9 u M S 9 J b n B 1 d E V 4 Y W N 0 L 1 F 1 Z X J 5 I H R v Z W d l d m 9 l Z 2 Q u e 0 J v Z W t q Y W F y L D E z f S Z x d W 9 0 O y w m c X V v d D t T Z W N 0 a W 9 u M S 9 J b n B 1 d E V 4 Y W N 0 L 1 F 1 Z X J 5 I H R v Z W d l d m 9 l Z 2 Q u e 1 N v b 3 J 0 L D E 0 f S Z x d W 9 0 O y w m c X V v d D t T Z W N 0 a W 9 u M S 9 J b n B 1 d E V 4 Y W N 0 L 1 F 1 Z X J 5 I H R v Z W d l d m 9 l Z 2 Q u e 0 t s Y X N z Z S w x N X 0 m c X V v d D s s J n F 1 b 3 Q 7 U 2 V j d G l v b j E v S W 5 w d X R F e G F j d C 9 R d W V y e S B 0 b 2 V n Z X Z v Z W d k L n t U e X B l L D E 2 f S Z x d W 9 0 O 1 0 s J n F 1 b 3 Q 7 U m V s Y X R p b 2 5 z a G l w S W 5 m b y Z x d W 9 0 O z p b X X 0 i L z 4 8 R W 5 0 c n k g V H l w Z T 0 i U m V z d W x 0 V H l w Z S I g V m F s d W U 9 I n N F e G N l c H R p b 2 4 i L z 4 8 R W 5 0 c n k g V H l w Z T 0 i T m F 2 a W d h d G l v b l N 0 Z X B O Y W 1 l I i B W Y W x 1 Z T 0 i c 0 5 h d m l n Y X R p Z S I v P j x F b n R y e S B U e X B l P S J G a W x s T 2 J q Z W N 0 V H l w Z S I g V m F s d W U 9 I n N D b 2 5 u Z W N 0 a W 9 u T 2 5 s e S I v P j x F b n R y e S B U e X B l P S J O Y W 1 l V X B k Y X R l Z E F m d G V y R m l s b C I g V m F s d W U 9 I m w w I i 8 + P C 9 T d G F i b G V F b n R y a W V z P j w v S X R l b T 4 8 S X R l b T 4 8 S X R l b U x v Y 2 F 0 a W 9 u P j x J d G V t V H l w Z T 5 G b 3 J t d W x h P C 9 J d G V t V H l w Z T 4 8 S X R l b V B h d G g + U 2 V j d G l v b j E v S 2 x h c 3 N l c y 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y L T A z L T I 3 V D A 5 O j Q 4 O j E 0 L j E w M D Y 3 M D Z a 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U 5 Z D Z h Y z Q 3 L T d h M W Q t N D Y 1 N y 0 5 M T A y L W F m N T A 3 M j U 4 Z m Z j N i I v P j x F b n R y e S B U e X B l P S J S Z W x h d G l v b n N o a X B J b m Z v Q 2 9 u d G F p b m V y I i B W Y W x 1 Z T 0 i c 3 s m c X V v d D t j b 2 x 1 b W 5 D b 3 V u d C Z x d W 9 0 O z o y L C Z x d W 9 0 O 2 t l e U N v b H V t b k 5 h b W V z J n F 1 b 3 Q 7 O l t d L C Z x d W 9 0 O 3 F 1 Z X J 5 U m V s Y X R p b 2 5 z a G l w c y Z x d W 9 0 O z p b X S w m c X V v d D t j b 2 x 1 b W 5 J Z G V u d G l 0 a W V z J n F 1 b 3 Q 7 O l s m c X V v d D t T Z W N 0 a W 9 u M S 9 L b G F z c 2 V z L 1 R 5 c G U g Z 2 V 3 a W p 6 a W d k L n t L b G F z c 2 U s M H 0 m c X V v d D s s J n F 1 b 3 Q 7 U 2 V j d G l v b j E v S 2 x h c 3 N l c y 9 U e X B l I G d l d 2 l q e m l n Z C 5 7 R 3 J v d X A s M X 0 m c X V v d D t d L C Z x d W 9 0 O 0 N v b H V t b k N v d W 5 0 J n F 1 b 3 Q 7 O j I s J n F 1 b 3 Q 7 S 2 V 5 Q 2 9 s d W 1 u T m F t Z X M m c X V v d D s 6 W 1 0 s J n F 1 b 3 Q 7 Q 2 9 s d W 1 u S W R l b n R p d G l l c y Z x d W 9 0 O z p b J n F 1 b 3 Q 7 U 2 V j d G l v b j E v S 2 x h c 3 N l c y 9 U e X B l I G d l d 2 l q e m l n Z C 5 7 S 2 x h c 3 N l L D B 9 J n F 1 b 3 Q 7 L C Z x d W 9 0 O 1 N l Y 3 R p b 2 4 x L 0 t s Y X N z Z X M v V H l w Z S B n Z X d p a n p p Z 2 Q u e 0 d y b 3 V w L D F 9 J n F 1 b 3 Q 7 X S w m c X V v d D t S Z W x h d G l v b n N o a X B J b m Z v J n F 1 b 3 Q 7 O l t d f S I v P j x F b n R y e S B U e X B l P S J S Z X N 1 b H R U e X B l I i B W Y W x 1 Z T 0 i c 0 V 4 Y 2 V w d G l v b i I v P j x F b n R y e S B U e X B l P S J O Y X Z p Z 2 F 0 a W 9 u U 3 R l c E 5 h b W U i I F Z h b H V l P S J z T m F 2 a W d h d G l l I i 8 + P E V u d H J 5 I F R 5 c G U 9 I k Z p b G x P Y m p l Y 3 R U e X B l I i B W Y W x 1 Z T 0 i c 0 N v b m 5 l Y 3 R p b 2 5 P b m x 5 I i 8 + P E V u d H J 5 I F R 5 c G U 9 I k 5 h b W V V c G R h d G V k Q W Z 0 Z X J G a W x s I i B W Y W x 1 Z T 0 i b D A i L z 4 8 L 1 N 0 Y W J s Z U V u d H J p Z X M + P C 9 J d G V t P j x J d G V t P j x J d G V t T G 9 j Y X R p b 2 4 + P E l 0 Z W 1 U e X B l P k Z v c m 1 1 b G E 8 L 0 l 0 Z W 1 U e X B l P j x J d G V t U G F 0 a D 5 T Z W N 0 a W 9 u M S 9 C Z W d y b 3 R p b m c l M j A y M D I w J T I w K D I 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I t M D M t M j d U M D k 6 N D g 6 M T Q u M T E 2 M z I 2 M F o i L z 4 8 R W 5 0 c n k g V H l w Z T 0 i R m l s b G V k Q 2 9 t c G x l d G V S Z X N 1 b H R U b 1 d v c m t z a G V l d C I g V m F s d W U 9 I m w w I i 8 + P E V u d H J 5 I F R 5 c G U 9 I k Z p b G x T d G F 0 d X M i I F Z h b H V l P S J z Q 2 9 t c G x l d G U i L z 4 8 R W 5 0 c n k g V H l w Z T 0 i R m l s b F R v R G F 0 Y U 1 v Z G V s R W 5 h Y m x l Z C I g V m F s d W U 9 I m w w I i 8 + P E V u d H J 5 I F R 5 c G U 9 I k l z U H J p d m F 0 Z S I g V m F s d W U 9 I m w w I i 8 + P E V u d H J 5 I F R 5 c G U 9 I l F 1 Z X J 5 S U Q i I F Z h b H V l P S J z Y m Q 3 M z c 3 M G I t Z T Z j Z C 0 0 M W E z L W I 2 Y j c t Z W I 1 N D E z M W R m M W Z l I i 8 + P E V u d H J 5 I F R 5 c G U 9 I l J l b G F 0 a W 9 u c 2 h p c E l u Z m 9 D b 2 5 0 Y W l u Z X I i I F Z h b H V l P S J z e y Z x d W 9 0 O 2 N v b H V t b k N v d W 5 0 J n F 1 b 3 Q 7 O j c s J n F 1 b 3 Q 7 a 2 V 5 Q 2 9 s d W 1 u T m F t Z X M m c X V v d D s 6 W 1 0 s J n F 1 b 3 Q 7 c X V l c n l S Z W x h d G l v b n N o a X B z J n F 1 b 3 Q 7 O l t d L C Z x d W 9 0 O 2 N v b H V t b k l k Z W 5 0 a X R p Z X M m c X V v d D s 6 W y Z x d W 9 0 O 1 N l Y 3 R p b 2 4 x L 0 J l Z 3 J v d G l u Z y A y M D I w L 1 Z l c m 1 l b m l n d n V s Z G l n Z G U g a 2 9 s b 2 0 u e 0 J l Z H J h Z y w x f S Z x d W 9 0 O y w m c X V v d D t T Z W N 0 a W 9 u M S 9 C Z W d y b 3 R p b m c g M j A y M C 9 U e X B l I G d l d 2 l q e m l n Z D E u e 0 d y b 2 9 0 Y m 9 l a 3 J l a 2 V u a W 5 n I C 0 g S 2 9 w a W U u M S w y f S Z x d W 9 0 O y w m c X V v d D t T Z W N 0 a W 9 u M S 9 C Z W d y b 3 R p b m c g M j A y M C 9 U e X B l I G d l d 2 l q e m l n Z D E u e 0 d y b 2 9 0 Y m 9 l a 3 J l a 2 V u a W 5 n I C 0 g S 2 9 w a W U u M i w z f S Z x d W 9 0 O y w m c X V v d D t T Z W N 0 a W 9 u M S 9 C Z W d y b 3 R p b m c g M j A y M C 9 X Y W F y Z G U g d m V y d m F u Z 2 V u M S 5 7 R W V y c 3 R l I H R l a 2 V u c y w z f S Z x d W 9 0 O y w m c X V v d D t T Z W N 0 a W 9 u M S 9 L b G F z c 2 V z L 1 R 5 c G U g Z 2 V 3 a W p 6 a W d k L n t L b G F z c 2 U s M H 0 m c X V v d D s s J n F 1 b 3 Q 7 U 2 V j d G l v b j E v Q m V n c m 9 0 a W 5 n I D I w M j A v Q W F u Z 2 V w Y X N 0 Z S B r b 2 x v b S B 0 b 2 V n Z X Z v Z W d k L n t U e X B l L D V 9 J n F 1 b 3 Q 7 L C Z x d W 9 0 O 1 N l Y 3 R p b 2 4 x L 0 J l Z 3 J v d G l u Z y A y M D I w L 0 F h b m d l c G F z d G U g a 2 9 s b 2 0 g d G 9 l Z 2 V 2 b 2 V n Z D E u e 0 J v Z W t q Y W F y L D Z 9 J n F 1 b 3 Q 7 X S w m c X V v d D t D b 2 x 1 b W 5 D b 3 V u d C Z x d W 9 0 O z o 3 L C Z x d W 9 0 O 0 t l e U N v b H V t b k 5 h b W V z J n F 1 b 3 Q 7 O l t d L C Z x d W 9 0 O 0 N v b H V t b k l k Z W 5 0 a X R p Z X M m c X V v d D s 6 W y Z x d W 9 0 O 1 N l Y 3 R p b 2 4 x L 0 J l Z 3 J v d G l u Z y A y M D I w L 1 Z l c m 1 l b m l n d n V s Z G l n Z G U g a 2 9 s b 2 0 u e 0 J l Z H J h Z y w x f S Z x d W 9 0 O y w m c X V v d D t T Z W N 0 a W 9 u M S 9 C Z W d y b 3 R p b m c g M j A y M C 9 U e X B l I G d l d 2 l q e m l n Z D E u e 0 d y b 2 9 0 Y m 9 l a 3 J l a 2 V u a W 5 n I C 0 g S 2 9 w a W U u M S w y f S Z x d W 9 0 O y w m c X V v d D t T Z W N 0 a W 9 u M S 9 C Z W d y b 3 R p b m c g M j A y M C 9 U e X B l I G d l d 2 l q e m l n Z D E u e 0 d y b 2 9 0 Y m 9 l a 3 J l a 2 V u a W 5 n I C 0 g S 2 9 w a W U u M i w z f S Z x d W 9 0 O y w m c X V v d D t T Z W N 0 a W 9 u M S 9 C Z W d y b 3 R p b m c g M j A y M C 9 X Y W F y Z G U g d m V y d m F u Z 2 V u M S 5 7 R W V y c 3 R l I H R l a 2 V u c y w z f S Z x d W 9 0 O y w m c X V v d D t T Z W N 0 a W 9 u M S 9 L b G F z c 2 V z L 1 R 5 c G U g Z 2 V 3 a W p 6 a W d k L n t L b G F z c 2 U s M H 0 m c X V v d D s s J n F 1 b 3 Q 7 U 2 V j d G l v b j E v Q m V n c m 9 0 a W 5 n I D I w M j A v Q W F u Z 2 V w Y X N 0 Z S B r b 2 x v b S B 0 b 2 V n Z X Z v Z W d k L n t U e X B l L D V 9 J n F 1 b 3 Q 7 L C Z x d W 9 0 O 1 N l Y 3 R p b 2 4 x L 0 J l Z 3 J v d G l u Z y A y M D I w L 0 F h b m d l c G F z d G U g a 2 9 s b 2 0 g d G 9 l Z 2 V 2 b 2 V n Z D E u e 0 J v Z W t q Y W F y L D Z 9 J n F 1 b 3 Q 7 X S w m c X V v d D t S Z W x h d G l v b n N o a X B J b m Z v J n F 1 b 3 Q 7 O l t d f S I v P j x F b n R y e S B U e X B l P S J S Z X N 1 b H R U e X B l I i B W Y W x 1 Z T 0 i c 0 V 4 Y 2 V w d G l v b i I v P j x F b n R y e S B U e X B l P S J O Y X Z p Z 2 F 0 a W 9 u U 3 R l c E 5 h b W U i I F Z h b H V l P S J z T m F 2 a W d h d G l l I i 8 + P E V u d H J 5 I F R 5 c G U 9 I k Z p b G x P Y m p l Y 3 R U e X B l I i B W Y W x 1 Z T 0 i c 0 N v b m 5 l Y 3 R p b 2 5 P b m x 5 I i 8 + P E V u d H J 5 I F R 5 c G U 9 I k 5 h b W V V c G R h d G V k Q W Z 0 Z X J G a W x s I i B W Y W x 1 Z T 0 i b D A i L z 4 8 L 1 N 0 Y W J s Z U V u d H J p Z X M + P C 9 J d G V t P j x J d G V t P j x J d G V t T G 9 j Y X R p b 2 4 + P E l 0 Z W 1 U e X B l P k Z v c m 1 1 b G E 8 L 0 l 0 Z W 1 U e X B l P j x J d G V t U G F 0 a D 5 T Z W N 0 a W 9 u M S 9 J b n B 1 d E V 4 Y W N 0 J T I w K D M p P C 9 J d G V t U G F 0 a D 4 8 L 0 l 0 Z W 1 M b 2 N h d G l v b j 4 8 U 3 R h Y m x l R W 5 0 c m l l c z 4 8 R W 5 0 c n k g V H l w Z T 0 i Q W R k Z W R U b 0 R h d G F N b 2 R l b C I g V m F s d W U 9 I m w w I i 8 + P E V u d H J 5 I F R 5 c G U 9 I k J 1 Z m Z l c k 5 l e H R S Z W Z y Z X N o I i B W Y W x 1 Z T 0 i b D E i L z 4 8 R W 5 0 c n k g V H l w Z T 0 i R m l s b E N v d W 5 0 I i B W Y W x 1 Z T 0 i b D E w N D g 2 M D Y i L z 4 8 R W 5 0 c n k g V H l w Z T 0 i R m l s b E V u Y W J s Z W Q i I F Z h b H V l P S J s M C I v P j x F b n R y e S B U e X B l P S J G a W x s R X J y b 3 J D b 2 R l I i B W Y W x 1 Z T 0 i c 1 V u a 2 5 v d 2 4 i L z 4 8 R W 5 0 c n k g V H l w Z T 0 i R m l s b E V y c m 9 y Q 2 9 1 b n Q i I F Z h b H V l P S J s M C I v P j x F b n R y e S B U e X B l P S J G a W x s T G F z d F V w Z G F 0 Z W Q i I F Z h b H V l P S J k M j A y M i 0 w M y 0 y O F Q x M D o 1 N T o z O C 4 x N z g w O T Y z W i I v P j x F b n R y e S B U e X B l P S J G a W x s Q 2 9 s d W 1 u V H l w Z X M i I F Z h b H V l P S J z Q X d r R E F 3 W U F C Z 1 V B Q U F Z Q U F B Q U d C Z 0 E 9 I i 8 + P E V u d H J 5 I F R 5 c G U 9 I k Z p b G x D b 2 x 1 b W 5 O Y W 1 l c y I g V m F s d W U 9 I n N b J n F 1 b 3 Q 7 U G V y a W 9 k Z S Z x d W 9 0 O y w m c X V v d D t E Y X R 1 b S Z x d W 9 0 O y w m c X V v d D t C b 2 V r c 3 R 1 a 2 5 1 b W 1 l c i Z x d W 9 0 O y w m c X V v d D t H c m 9 v d G J v Z W s m c X V v d D s s J n F 1 b 3 Q 7 T 2 1 z Y 2 h y a W p 2 a W 5 n I G d y b 2 9 0 Y m 9 l a y Z x d W 9 0 O y w m c X V v d D t P b X N j a H J p a n Z p b m c m c X V v d D s s J n F 1 b 3 Q 7 U m V s Y X R p Z S Z x d W 9 0 O y w m c X V v d D t C Z W R y Y W c m c X V v d D s s J n F 1 b 3 Q 7 Q W N j b 3 V u d E N v Z G U m c X V v d D s s J n F 1 b 3 Q 7 Q W N j b 3 V u d E 5 h b W U m c X V v d D s s J n F 1 b 3 Q 7 R G F n Y m 9 l a y Z x d W 9 0 O y w m c X V v d D t L b 3 N 0 Z W 5 k c m F n Z X I m c X V v d D s s J n F 1 b 3 Q 7 S 2 9 z d G V u c G x h Y X R z J n F 1 b 3 Q 7 L C Z x d W 9 0 O 0 J v Z W t q Y W F y J n F 1 b 3 Q 7 L C Z x d W 9 0 O 1 N v b 3 J 0 J n F 1 b 3 Q 7 L C Z x d W 9 0 O 0 t s Y X N z Z S Z x d W 9 0 O y w m c X V v d D t U e X B l J n F 1 b 3 Q 7 X S I v P j x F b n R y e S B U e X B l P S J G a W x s Z W R D b 2 1 w b G V 0 Z V J l c 3 V s d F R v V 2 9 y a 3 N o Z W V 0 I i B W Y W x 1 Z T 0 i b D A i L z 4 8 R W 5 0 c n k g V H l w Z T 0 i R m l s b F N 0 Y X R 1 c y I g V m F s d W U 9 I n N D b 2 1 w b G V 0 Z S I v P j x F b n R y e S B U e X B l P S J G a W x s V G 9 E Y X R h T W 9 k Z W x F b m F i b G V k I i B W Y W x 1 Z T 0 i b D A i L z 4 8 R W 5 0 c n k g V H l w Z T 0 i S X N Q c m l 2 Y X R l I i B W Y W x 1 Z T 0 i b D A i L z 4 8 R W 5 0 c n k g V H l w Z T 0 i U X V l c n l J R C I g V m F s d W U 9 I n M x Z D g 1 M j V i Y y 1 h Y z Y 0 L T R j N D M t O T U 3 Y i 1 h M j J j N z V h M T I 1 N z Y i L z 4 8 R W 5 0 c n k g V H l w Z T 0 i U m V s Y X R p b 2 5 z a G l w S W 5 m b 0 N v b n R h a W 5 l c i I g V m F s d W U 9 I n N 7 J n F 1 b 3 Q 7 Y 2 9 s d W 1 u Q 2 9 1 b n Q m c X V v d D s 6 M T c s J n F 1 b 3 Q 7 a 2 V 5 Q 2 9 s d W 1 u T m F t Z X M m c X V v d D s 6 W 1 0 s J n F 1 b 3 Q 7 c X V l c n l S Z W x h d G l v b n N o a X B z J n F 1 b 3 Q 7 O l t d L C Z x d W 9 0 O 2 N v b H V t b k l k Z W 5 0 a X R p Z X M m c X V v d D s 6 W y Z x d W 9 0 O 1 N l Y 3 R p b 2 4 x L 0 l u c H V 0 R X h h Y 3 Q v U X V l c n k g d G 9 l Z 2 V 2 b 2 V n Z C 5 7 U G V y a W 9 k Z S w w f S Z x d W 9 0 O y w m c X V v d D t T Z W N 0 a W 9 u M S 9 J b n B 1 d E V 4 Y W N 0 L 1 F 1 Z X J 5 I H R v Z W d l d m 9 l Z 2 Q u e 0 R h d H V t L D F 9 J n F 1 b 3 Q 7 L C Z x d W 9 0 O 1 N l Y 3 R p b 2 4 x L 0 l u c H V 0 R X h h Y 3 Q v U X V l c n k g d G 9 l Z 2 V 2 b 2 V n Z C 5 7 Q m 9 l a 3 N 0 d W t u d W 1 t Z X I s M n 0 m c X V v d D s s J n F 1 b 3 Q 7 U 2 V j d G l v b j E v S W 5 w d X R F e G F j d C 9 R d W V y e S B 0 b 2 V n Z X Z v Z W d k L n t H c m 9 v d G J v Z W s s M 3 0 m c X V v d D s s J n F 1 b 3 Q 7 U 2 V j d G l v b j E v S W 5 w d X R F e G F j d C 9 R d W V y e S B 0 b 2 V n Z X Z v Z W d k L n t P b X N j a H J p a n Z p b m c g Z 3 J v b 3 R i b 2 V r L D R 9 J n F 1 b 3 Q 7 L C Z x d W 9 0 O 1 N l Y 3 R p b 2 4 x L 0 l u c H V 0 R X h h Y 3 Q v U X V l c n k g d G 9 l Z 2 V 2 b 2 V n Z C 5 7 T 2 1 z Y 2 h y a W p 2 a W 5 n L D V 9 J n F 1 b 3 Q 7 L C Z x d W 9 0 O 1 N l Y 3 R p b 2 4 x L 0 l u c H V 0 R X h h Y 3 Q v U X V l c n k g d G 9 l Z 2 V 2 b 2 V n Z C 5 7 U m V s Y X R p Z S w 2 f S Z x d W 9 0 O y w m c X V v d D t T Z W N 0 a W 9 u M S 9 J b n B 1 d E V 4 Y W N 0 L 1 F 1 Z X J 5 I H R v Z W d l d m 9 l Z 2 Q u e 0 J l Z H J h Z y w 3 f S Z x d W 9 0 O y w m c X V v d D t T Z W N 0 a W 9 u M S 9 J b n B 1 d E V 4 Y W N 0 L 1 F 1 Z X J 5 I H R v Z W d l d m 9 l Z 2 Q u e 0 F j Y 2 9 1 b n R D b 2 R l L D h 9 J n F 1 b 3 Q 7 L C Z x d W 9 0 O 1 N l Y 3 R p b 2 4 x L 0 l u c H V 0 R X h h Y 3 Q v U X V l c n k g d G 9 l Z 2 V 2 b 2 V n Z C 5 7 Q W N j b 3 V u d E 5 h b W U s O X 0 m c X V v d D s s J n F 1 b 3 Q 7 U 2 V j d G l v b j E v S W 5 w d X R F e G F j d C 9 R d W V y e S B 0 b 2 V n Z X Z v Z W d k L n t E Y W d i b 2 V r L D E w f S Z x d W 9 0 O y w m c X V v d D t T Z W N 0 a W 9 u M S 9 J b n B 1 d E V 4 Y W N 0 L 1 F 1 Z X J 5 I H R v Z W d l d m 9 l Z 2 Q u e 0 t v c 3 R l b m R y Y W d l c i w x M X 0 m c X V v d D s s J n F 1 b 3 Q 7 U 2 V j d G l v b j E v S W 5 w d X R F e G F j d C 9 R d W V y e S B 0 b 2 V n Z X Z v Z W d k L n t L b 3 N 0 Z W 5 w b G F h d H M s M T J 9 J n F 1 b 3 Q 7 L C Z x d W 9 0 O 1 N l Y 3 R p b 2 4 x L 0 l u c H V 0 R X h h Y 3 Q v U X V l c n k g d G 9 l Z 2 V 2 b 2 V n Z C 5 7 Q m 9 l a 2 p h Y X I s M T N 9 J n F 1 b 3 Q 7 L C Z x d W 9 0 O 1 N l Y 3 R p b 2 4 x L 0 l u c H V 0 R X h h Y 3 Q v U X V l c n k g d G 9 l Z 2 V 2 b 2 V n Z C 5 7 U 2 9 v c n Q s M T R 9 J n F 1 b 3 Q 7 L C Z x d W 9 0 O 1 N l Y 3 R p b 2 4 x L 0 l u c H V 0 R X h h Y 3 Q v U X V l c n k g d G 9 l Z 2 V 2 b 2 V n Z C 5 7 S 2 x h c 3 N l L D E 1 f S Z x d W 9 0 O y w m c X V v d D t T Z W N 0 a W 9 u M S 9 J b n B 1 d E V 4 Y W N 0 L 1 F 1 Z X J 5 I H R v Z W d l d m 9 l Z 2 Q u e 1 R 5 c G U s M T Z 9 J n F 1 b 3 Q 7 X S w m c X V v d D t D b 2 x 1 b W 5 D b 3 V u d C Z x d W 9 0 O z o x N y w m c X V v d D t L Z X l D b 2 x 1 b W 5 O Y W 1 l c y Z x d W 9 0 O z p b X S w m c X V v d D t D b 2 x 1 b W 5 J Z G V u d G l 0 a W V z J n F 1 b 3 Q 7 O l s m c X V v d D t T Z W N 0 a W 9 u M S 9 J b n B 1 d E V 4 Y W N 0 L 1 F 1 Z X J 5 I H R v Z W d l d m 9 l Z 2 Q u e 1 B l c m l v Z G U s M H 0 m c X V v d D s s J n F 1 b 3 Q 7 U 2 V j d G l v b j E v S W 5 w d X R F e G F j d C 9 R d W V y e S B 0 b 2 V n Z X Z v Z W d k L n t E Y X R 1 b S w x f S Z x d W 9 0 O y w m c X V v d D t T Z W N 0 a W 9 u M S 9 J b n B 1 d E V 4 Y W N 0 L 1 F 1 Z X J 5 I H R v Z W d l d m 9 l Z 2 Q u e 0 J v Z W t z d H V r b n V t b W V y L D J 9 J n F 1 b 3 Q 7 L C Z x d W 9 0 O 1 N l Y 3 R p b 2 4 x L 0 l u c H V 0 R X h h Y 3 Q v U X V l c n k g d G 9 l Z 2 V 2 b 2 V n Z C 5 7 R 3 J v b 3 R i b 2 V r L D N 9 J n F 1 b 3 Q 7 L C Z x d W 9 0 O 1 N l Y 3 R p b 2 4 x L 0 l u c H V 0 R X h h Y 3 Q v U X V l c n k g d G 9 l Z 2 V 2 b 2 V n Z C 5 7 T 2 1 z Y 2 h y a W p 2 a W 5 n I G d y b 2 9 0 Y m 9 l a y w 0 f S Z x d W 9 0 O y w m c X V v d D t T Z W N 0 a W 9 u M S 9 J b n B 1 d E V 4 Y W N 0 L 1 F 1 Z X J 5 I H R v Z W d l d m 9 l Z 2 Q u e 0 9 t c 2 N o c m l q d m l u Z y w 1 f S Z x d W 9 0 O y w m c X V v d D t T Z W N 0 a W 9 u M S 9 J b n B 1 d E V 4 Y W N 0 L 1 F 1 Z X J 5 I H R v Z W d l d m 9 l Z 2 Q u e 1 J l b G F 0 a W U s N n 0 m c X V v d D s s J n F 1 b 3 Q 7 U 2 V j d G l v b j E v S W 5 w d X R F e G F j d C 9 R d W V y e S B 0 b 2 V n Z X Z v Z W d k L n t C Z W R y Y W c s N 3 0 m c X V v d D s s J n F 1 b 3 Q 7 U 2 V j d G l v b j E v S W 5 w d X R F e G F j d C 9 R d W V y e S B 0 b 2 V n Z X Z v Z W d k L n t B Y 2 N v d W 5 0 Q 2 9 k Z S w 4 f S Z x d W 9 0 O y w m c X V v d D t T Z W N 0 a W 9 u M S 9 J b n B 1 d E V 4 Y W N 0 L 1 F 1 Z X J 5 I H R v Z W d l d m 9 l Z 2 Q u e 0 F j Y 2 9 1 b n R O Y W 1 l L D l 9 J n F 1 b 3 Q 7 L C Z x d W 9 0 O 1 N l Y 3 R p b 2 4 x L 0 l u c H V 0 R X h h Y 3 Q v U X V l c n k g d G 9 l Z 2 V 2 b 2 V n Z C 5 7 R G F n Y m 9 l a y w x M H 0 m c X V v d D s s J n F 1 b 3 Q 7 U 2 V j d G l v b j E v S W 5 w d X R F e G F j d C 9 R d W V y e S B 0 b 2 V n Z X Z v Z W d k L n t L b 3 N 0 Z W 5 k c m F n Z X I s M T F 9 J n F 1 b 3 Q 7 L C Z x d W 9 0 O 1 N l Y 3 R p b 2 4 x L 0 l u c H V 0 R X h h Y 3 Q v U X V l c n k g d G 9 l Z 2 V 2 b 2 V n Z C 5 7 S 2 9 z d G V u c G x h Y X R z L D E y f S Z x d W 9 0 O y w m c X V v d D t T Z W N 0 a W 9 u M S 9 J b n B 1 d E V 4 Y W N 0 L 1 F 1 Z X J 5 I H R v Z W d l d m 9 l Z 2 Q u e 0 J v Z W t q Y W F y L D E z f S Z x d W 9 0 O y w m c X V v d D t T Z W N 0 a W 9 u M S 9 J b n B 1 d E V 4 Y W N 0 L 1 F 1 Z X J 5 I H R v Z W d l d m 9 l Z 2 Q u e 1 N v b 3 J 0 L D E 0 f S Z x d W 9 0 O y w m c X V v d D t T Z W N 0 a W 9 u M S 9 J b n B 1 d E V 4 Y W N 0 L 1 F 1 Z X J 5 I H R v Z W d l d m 9 l Z 2 Q u e 0 t s Y X N z Z S w x N X 0 m c X V v d D s s J n F 1 b 3 Q 7 U 2 V j d G l v b j E v S W 5 w d X R F e G F j d C 9 R d W V y e S B 0 b 2 V n Z X Z v Z W d k L n t U e X B l L D E 2 f S Z x d W 9 0 O 1 0 s J n F 1 b 3 Q 7 U m V s Y X R p b 2 5 z a G l w S W 5 m b y Z x d W 9 0 O z p b X X 0 i L z 4 8 R W 5 0 c n k g V H l w Z T 0 i U m V z d W x 0 V H l w Z S I g V m F s d W U 9 I n N F e G N l c H R p b 2 4 i L z 4 8 R W 5 0 c n k g V H l w Z T 0 i T m F 2 a W d h d G l v b l N 0 Z X B O Y W 1 l I i B W Y W x 1 Z T 0 i c 0 5 h d m l n Y X R p Z S I v P j x F b n R y e S B U e X B l P S J G a W x s T 2 J q Z W N 0 V H l w Z S I g V m F s d W U 9 I n N D b 2 5 u Z W N 0 a W 9 u T 2 5 s e S I v P j x F b n R y e S B U e X B l P S J O Y W 1 l V X B k Y X R l Z E F m d G V y R m l s b C I g V m F s d W U 9 I m w w I i 8 + P C 9 T d G F i b G V F b n R y a W V z P j w v S X R l b T 4 8 S X R l b T 4 8 S X R l b U x v Y 2 F 0 a W 9 u P j x J d G V t V H l w Z T 5 G b 3 J t d W x h P C 9 J d G V t V H l w Z T 4 8 S X R l b V B h d G g + U 2 V j d G l v b j E v S 2 x h c 3 N l c y U y M C g z 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y L T A z L T I 4 V D E x O j A w O j M 1 L j k w N z Y x O T J a 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R k Y W J i Z D g 2 L W U 1 M T A t N G Y 2 M S 0 5 M G Y y L T I 4 Y T B h O W J h Y z Y 0 O C I v P j x F b n R y e S B U e X B l P S J S Z W x h d G l v b n N o a X B J b m Z v Q 2 9 u d G F p b m V y I i B W Y W x 1 Z T 0 i c 3 s m c X V v d D t j b 2 x 1 b W 5 D b 3 V u d C Z x d W 9 0 O z o y L C Z x d W 9 0 O 2 t l e U N v b H V t b k 5 h b W V z J n F 1 b 3 Q 7 O l t d L C Z x d W 9 0 O 3 F 1 Z X J 5 U m V s Y X R p b 2 5 z a G l w c y Z x d W 9 0 O z p b X S w m c X V v d D t j b 2 x 1 b W 5 J Z G V u d G l 0 a W V z J n F 1 b 3 Q 7 O l s m c X V v d D t T Z W N 0 a W 9 u M S 9 L b G F z c 2 V z L 1 R 5 c G U g Z 2 V 3 a W p 6 a W d k L n t L b G F z c 2 U s M H 0 m c X V v d D s s J n F 1 b 3 Q 7 U 2 V j d G l v b j E v S 2 x h c 3 N l c y 9 U e X B l I G d l d 2 l q e m l n Z C 5 7 R 3 J v d X A s M X 0 m c X V v d D t d L C Z x d W 9 0 O 0 N v b H V t b k N v d W 5 0 J n F 1 b 3 Q 7 O j I s J n F 1 b 3 Q 7 S 2 V 5 Q 2 9 s d W 1 u T m F t Z X M m c X V v d D s 6 W 1 0 s J n F 1 b 3 Q 7 Q 2 9 s d W 1 u S W R l b n R p d G l l c y Z x d W 9 0 O z p b J n F 1 b 3 Q 7 U 2 V j d G l v b j E v S 2 x h c 3 N l c y 9 U e X B l I G d l d 2 l q e m l n Z C 5 7 S 2 x h c 3 N l L D B 9 J n F 1 b 3 Q 7 L C Z x d W 9 0 O 1 N l Y 3 R p b 2 4 x L 0 t s Y X N z Z X M v V H l w Z S B n Z X d p a n p p Z 2 Q u e 0 d y b 3 V w L D F 9 J n F 1 b 3 Q 7 X S w m c X V v d D t S Z W x h d G l v b n N o a X B J b m Z v J n F 1 b 3 Q 7 O l t d f S I v P j x F b n R y e S B U e X B l P S J S Z X N 1 b H R U e X B l I i B W Y W x 1 Z T 0 i c 0 V 4 Y 2 V w d G l v b i I v P j x F b n R y e S B U e X B l P S J O Y X Z p Z 2 F 0 a W 9 u U 3 R l c E 5 h b W U i I F Z h b H V l P S J z T m F 2 a W d h d G l l I i 8 + P E V u d H J 5 I F R 5 c G U 9 I k Z p b G x P Y m p l Y 3 R U e X B l I i B W Y W x 1 Z T 0 i c 0 N v b m 5 l Y 3 R p b 2 5 P b m x 5 I i 8 + P E V u d H J 5 I F R 5 c G U 9 I k 5 h b W V V c G R h d G V k Q W Z 0 Z X J G a W x s I i B W Y W x 1 Z T 0 i b D A i L z 4 8 L 1 N 0 Y W J s Z U V u d H J p Z X M + P C 9 J d G V t P j x J d G V t P j x J d G V t T G 9 j Y X R p b 2 4 + P E l 0 Z W 1 U e X B l P k Z v c m 1 1 b G E 8 L 0 l 0 Z W 1 U e X B l P j x J d G V t U G F 0 a D 5 T Z W N 0 a W 9 u M S 9 C Z W d y b 3 R p b m c l M j A y M D I w J T I w K D M 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I t M D M t M j h U M T E 6 M D A 6 M z U u O T c 1 N j I 3 M 1 o i L z 4 8 R W 5 0 c n k g V H l w Z T 0 i R m l s b G V k Q 2 9 t c G x l d G V S Z X N 1 b H R U b 1 d v c m t z a G V l d C I g V m F s d W U 9 I m w w I i 8 + P E V u d H J 5 I F R 5 c G U 9 I k Z p b G x T d G F 0 d X M i I F Z h b H V l P S J z Q 2 9 t c G x l d G U i L z 4 8 R W 5 0 c n k g V H l w Z T 0 i R m l s b F R v R G F 0 Y U 1 v Z G V s R W 5 h Y m x l Z C I g V m F s d W U 9 I m w w I i 8 + P E V u d H J 5 I F R 5 c G U 9 I k l z U H J p d m F 0 Z S I g V m F s d W U 9 I m w w I i 8 + P E V u d H J 5 I F R 5 c G U 9 I l F 1 Z X J 5 S U Q i I F Z h b H V l P S J z Z j Y w N m Q 1 M j A t N W Y 5 Y y 0 0 Y m J m L W I z Y z Q t Z G Q x M j E 1 O G U w Z D c 2 I i 8 + P E V u d H J 5 I F R 5 c G U 9 I l J l b G F 0 a W 9 u c 2 h p c E l u Z m 9 D b 2 5 0 Y W l u Z X I i I F Z h b H V l P S J z e y Z x d W 9 0 O 2 N v b H V t b k N v d W 5 0 J n F 1 b 3 Q 7 O j c s J n F 1 b 3 Q 7 a 2 V 5 Q 2 9 s d W 1 u T m F t Z X M m c X V v d D s 6 W 1 0 s J n F 1 b 3 Q 7 c X V l c n l S Z W x h d G l v b n N o a X B z J n F 1 b 3 Q 7 O l t d L C Z x d W 9 0 O 2 N v b H V t b k l k Z W 5 0 a X R p Z X M m c X V v d D s 6 W y Z x d W 9 0 O 1 N l Y 3 R p b 2 4 x L 0 J l Z 3 J v d G l u Z y A y M D I w L 1 Z l c m 1 l b m l n d n V s Z G l n Z G U g a 2 9 s b 2 0 u e 0 J l Z H J h Z y w x f S Z x d W 9 0 O y w m c X V v d D t T Z W N 0 a W 9 u M S 9 C Z W d y b 3 R p b m c g M j A y M C 9 U e X B l I G d l d 2 l q e m l n Z D E u e 0 d y b 2 9 0 Y m 9 l a 3 J l a 2 V u a W 5 n I C 0 g S 2 9 w a W U u M S w y f S Z x d W 9 0 O y w m c X V v d D t T Z W N 0 a W 9 u M S 9 C Z W d y b 3 R p b m c g M j A y M C 9 U e X B l I G d l d 2 l q e m l n Z D E u e 0 d y b 2 9 0 Y m 9 l a 3 J l a 2 V u a W 5 n I C 0 g S 2 9 w a W U u M i w z f S Z x d W 9 0 O y w m c X V v d D t T Z W N 0 a W 9 u M S 9 C Z W d y b 3 R p b m c g M j A y M C 9 X Y W F y Z G U g d m V y d m F u Z 2 V u M S 5 7 R W V y c 3 R l I H R l a 2 V u c y w z f S Z x d W 9 0 O y w m c X V v d D t T Z W N 0 a W 9 u M S 9 L b G F z c 2 V z L 1 R 5 c G U g Z 2 V 3 a W p 6 a W d k L n t L b G F z c 2 U s M H 0 m c X V v d D s s J n F 1 b 3 Q 7 U 2 V j d G l v b j E v Q m V n c m 9 0 a W 5 n I D I w M j A v Q W F u Z 2 V w Y X N 0 Z S B r b 2 x v b S B 0 b 2 V n Z X Z v Z W d k L n t U e X B l L D V 9 J n F 1 b 3 Q 7 L C Z x d W 9 0 O 1 N l Y 3 R p b 2 4 x L 0 J l Z 3 J v d G l u Z y A y M D I w L 0 F h b m d l c G F z d G U g a 2 9 s b 2 0 g d G 9 l Z 2 V 2 b 2 V n Z D E u e 0 J v Z W t q Y W F y L D Z 9 J n F 1 b 3 Q 7 X S w m c X V v d D t D b 2 x 1 b W 5 D b 3 V u d C Z x d W 9 0 O z o 3 L C Z x d W 9 0 O 0 t l e U N v b H V t b k 5 h b W V z J n F 1 b 3 Q 7 O l t d L C Z x d W 9 0 O 0 N v b H V t b k l k Z W 5 0 a X R p Z X M m c X V v d D s 6 W y Z x d W 9 0 O 1 N l Y 3 R p b 2 4 x L 0 J l Z 3 J v d G l u Z y A y M D I w L 1 Z l c m 1 l b m l n d n V s Z G l n Z G U g a 2 9 s b 2 0 u e 0 J l Z H J h Z y w x f S Z x d W 9 0 O y w m c X V v d D t T Z W N 0 a W 9 u M S 9 C Z W d y b 3 R p b m c g M j A y M C 9 U e X B l I G d l d 2 l q e m l n Z D E u e 0 d y b 2 9 0 Y m 9 l a 3 J l a 2 V u a W 5 n I C 0 g S 2 9 w a W U u M S w y f S Z x d W 9 0 O y w m c X V v d D t T Z W N 0 a W 9 u M S 9 C Z W d y b 3 R p b m c g M j A y M C 9 U e X B l I G d l d 2 l q e m l n Z D E u e 0 d y b 2 9 0 Y m 9 l a 3 J l a 2 V u a W 5 n I C 0 g S 2 9 w a W U u M i w z f S Z x d W 9 0 O y w m c X V v d D t T Z W N 0 a W 9 u M S 9 C Z W d y b 3 R p b m c g M j A y M C 9 X Y W F y Z G U g d m V y d m F u Z 2 V u M S 5 7 R W V y c 3 R l I H R l a 2 V u c y w z f S Z x d W 9 0 O y w m c X V v d D t T Z W N 0 a W 9 u M S 9 L b G F z c 2 V z L 1 R 5 c G U g Z 2 V 3 a W p 6 a W d k L n t L b G F z c 2 U s M H 0 m c X V v d D s s J n F 1 b 3 Q 7 U 2 V j d G l v b j E v Q m V n c m 9 0 a W 5 n I D I w M j A v Q W F u Z 2 V w Y X N 0 Z S B r b 2 x v b S B 0 b 2 V n Z X Z v Z W d k L n t U e X B l L D V 9 J n F 1 b 3 Q 7 L C Z x d W 9 0 O 1 N l Y 3 R p b 2 4 x L 0 J l Z 3 J v d G l u Z y A y M D I w L 0 F h b m d l c G F z d G U g a 2 9 s b 2 0 g d G 9 l Z 2 V 2 b 2 V n Z D E u e 0 J v Z W t q Y W F y L D Z 9 J n F 1 b 3 Q 7 X S w m c X V v d D t S Z W x h d G l v b n N o a X B J b m Z v J n F 1 b 3 Q 7 O l t d f S I v P j x F b n R y e S B U e X B l P S J S Z X N 1 b H R U e X B l I i B W Y W x 1 Z T 0 i c 0 V 4 Y 2 V w d G l v b i I v P j x F b n R y e S B U e X B l P S J O Y X Z p Z 2 F 0 a W 9 u U 3 R l c E 5 h b W U i I F Z h b H V l P S J z T m F 2 a W d h d G l l I i 8 + P E V u d H J 5 I F R 5 c G U 9 I k Z p b G x P Y m p l Y 3 R U e X B l I i B W Y W x 1 Z T 0 i c 0 N v b m 5 l Y 3 R p b 2 5 P b m x 5 I i 8 + P E V u d H J 5 I F R 5 c G U 9 I k 5 h b W V V c G R h d G V k Q W Z 0 Z X J G a W x s I i B W Y W x 1 Z T 0 i b D A i L z 4 8 L 1 N 0 Y W J s Z U V u d H J p Z X M + P C 9 J d G V t P j x J d G V t P j x J d G V t T G 9 j Y X R p b 2 4 + P E l 0 Z W 1 U e X B l P k Z v c m 1 1 b G E 8 L 0 l 0 Z W 1 U e X B l P j x J d G V t U G F 0 a D 5 T Z W N 0 a W 9 u M S 9 J b n B 1 d E V 4 Y W N 0 J T I w K D Q 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i 0 w M y 0 z M F Q x M T o 1 M z o 0 M C 4 w N T E w M j U 5 W i I v P j x F b n R y e S B U e X B l P S J G a W x s Q 2 9 s d W 1 u V H l w Z X M i I F Z h b H V l P S J z Q X d r R E F 3 W U F C Z 1 V B Q U F Z Q U F B Q U d C Z 0 E 9 I i 8 + P E V u d H J 5 I F R 5 c G U 9 I k Z p b G x D b 2 x 1 b W 5 O Y W 1 l c y I g V m F s d W U 9 I n N b J n F 1 b 3 Q 7 U G V y a W 9 k Z S Z x d W 9 0 O y w m c X V v d D t E Y X R 1 b S Z x d W 9 0 O y w m c X V v d D t C b 2 V r c 3 R 1 a 2 5 1 b W 1 l c i Z x d W 9 0 O y w m c X V v d D t H c m 9 v d G J v Z W s m c X V v d D s s J n F 1 b 3 Q 7 T 2 1 z Y 2 h y a W p 2 a W 5 n I G d y b 2 9 0 Y m 9 l a y Z x d W 9 0 O y w m c X V v d D t P b X N j a H J p a n Z p b m c m c X V v d D s s J n F 1 b 3 Q 7 U m V s Y X R p Z S Z x d W 9 0 O y w m c X V v d D t C Z W R y Y W c m c X V v d D s s J n F 1 b 3 Q 7 Q W N j b 3 V u d E N v Z G U m c X V v d D s s J n F 1 b 3 Q 7 Q W N j b 3 V u d E 5 h b W U m c X V v d D s s J n F 1 b 3 Q 7 R G F n Y m 9 l a y Z x d W 9 0 O y w m c X V v d D t L b 3 N 0 Z W 5 k c m F n Z X I m c X V v d D s s J n F 1 b 3 Q 7 S 2 9 z d G V u c G x h Y X R z J n F 1 b 3 Q 7 L C Z x d W 9 0 O 0 J v Z W t q Y W F y J n F 1 b 3 Q 7 L C Z x d W 9 0 O 1 N v b 3 J 0 J n F 1 b 3 Q 7 L C Z x d W 9 0 O 0 t s Y X N z Z S Z x d W 9 0 O y w m c X V v d D t U e X B l J n F 1 b 3 Q 7 X S I v P j x F b n R y e S B U e X B l P S J G a W x s Z W R D b 2 1 w b G V 0 Z V J l c 3 V s d F R v V 2 9 y a 3 N o Z W V 0 I i B W Y W x 1 Z T 0 i b D A i L z 4 8 R W 5 0 c n k g V H l w Z T 0 i R m l s b F N 0 Y X R 1 c y I g V m F s d W U 9 I n N D b 2 1 w b G V 0 Z S I v P j x F b n R y e S B U e X B l P S J G a W x s V G 9 E Y X R h T W 9 k Z W x F b m F i b G V k I i B W Y W x 1 Z T 0 i b D A i L z 4 8 R W 5 0 c n k g V H l w Z T 0 i S X N Q c m l 2 Y X R l I i B W Y W x 1 Z T 0 i b D A i L z 4 8 R W 5 0 c n k g V H l w Z T 0 i U X V l c n l J R C I g V m F s d W U 9 I n M 0 Z j F m Y z U 1 M S 1 i Z D M w L T R j Y m I t O T Q 5 Y y 1 j Y j U 3 O W E 5 Y T A y M W Y i L z 4 8 R W 5 0 c n k g V H l w Z T 0 i U m V s Y X R p b 2 5 z a G l w S W 5 m b 0 N v b n R h a W 5 l c i I g V m F s d W U 9 I n N 7 J n F 1 b 3 Q 7 Y 2 9 s d W 1 u Q 2 9 1 b n Q m c X V v d D s 6 M T c s J n F 1 b 3 Q 7 a 2 V 5 Q 2 9 s d W 1 u T m F t Z X M m c X V v d D s 6 W 1 0 s J n F 1 b 3 Q 7 c X V l c n l S Z W x h d G l v b n N o a X B z J n F 1 b 3 Q 7 O l t d L C Z x d W 9 0 O 2 N v b H V t b k l k Z W 5 0 a X R p Z X M m c X V v d D s 6 W y Z x d W 9 0 O 1 N l Y 3 R p b 2 4 x L 0 l u c H V 0 R X h h Y 3 Q v U X V l c n k g d G 9 l Z 2 V 2 b 2 V n Z C 5 7 U G V y a W 9 k Z S w w f S Z x d W 9 0 O y w m c X V v d D t T Z W N 0 a W 9 u M S 9 J b n B 1 d E V 4 Y W N 0 L 1 F 1 Z X J 5 I H R v Z W d l d m 9 l Z 2 Q u e 0 R h d H V t L D F 9 J n F 1 b 3 Q 7 L C Z x d W 9 0 O 1 N l Y 3 R p b 2 4 x L 0 l u c H V 0 R X h h Y 3 Q v U X V l c n k g d G 9 l Z 2 V 2 b 2 V n Z C 5 7 Q m 9 l a 3 N 0 d W t u d W 1 t Z X I s M n 0 m c X V v d D s s J n F 1 b 3 Q 7 U 2 V j d G l v b j E v S W 5 w d X R F e G F j d C 9 R d W V y e S B 0 b 2 V n Z X Z v Z W d k L n t H c m 9 v d G J v Z W s s M 3 0 m c X V v d D s s J n F 1 b 3 Q 7 U 2 V j d G l v b j E v S W 5 w d X R F e G F j d C 9 R d W V y e S B 0 b 2 V n Z X Z v Z W d k L n t P b X N j a H J p a n Z p b m c g Z 3 J v b 3 R i b 2 V r L D R 9 J n F 1 b 3 Q 7 L C Z x d W 9 0 O 1 N l Y 3 R p b 2 4 x L 0 l u c H V 0 R X h h Y 3 Q v U X V l c n k g d G 9 l Z 2 V 2 b 2 V n Z C 5 7 T 2 1 z Y 2 h y a W p 2 a W 5 n L D V 9 J n F 1 b 3 Q 7 L C Z x d W 9 0 O 1 N l Y 3 R p b 2 4 x L 0 l u c H V 0 R X h h Y 3 Q v U X V l c n k g d G 9 l Z 2 V 2 b 2 V n Z C 5 7 U m V s Y X R p Z S w 2 f S Z x d W 9 0 O y w m c X V v d D t T Z W N 0 a W 9 u M S 9 J b n B 1 d E V 4 Y W N 0 L 1 F 1 Z X J 5 I H R v Z W d l d m 9 l Z 2 Q u e 0 J l Z H J h Z y w 3 f S Z x d W 9 0 O y w m c X V v d D t T Z W N 0 a W 9 u M S 9 J b n B 1 d E V 4 Y W N 0 L 1 F 1 Z X J 5 I H R v Z W d l d m 9 l Z 2 Q u e 0 F j Y 2 9 1 b n R D b 2 R l L D h 9 J n F 1 b 3 Q 7 L C Z x d W 9 0 O 1 N l Y 3 R p b 2 4 x L 0 l u c H V 0 R X h h Y 3 Q v U X V l c n k g d G 9 l Z 2 V 2 b 2 V n Z C 5 7 Q W N j b 3 V u d E 5 h b W U s O X 0 m c X V v d D s s J n F 1 b 3 Q 7 U 2 V j d G l v b j E v S W 5 w d X R F e G F j d C 9 R d W V y e S B 0 b 2 V n Z X Z v Z W d k L n t E Y W d i b 2 V r L D E w f S Z x d W 9 0 O y w m c X V v d D t T Z W N 0 a W 9 u M S 9 J b n B 1 d E V 4 Y W N 0 L 1 F 1 Z X J 5 I H R v Z W d l d m 9 l Z 2 Q u e 0 t v c 3 R l b m R y Y W d l c i w x M X 0 m c X V v d D s s J n F 1 b 3 Q 7 U 2 V j d G l v b j E v S W 5 w d X R F e G F j d C 9 R d W V y e S B 0 b 2 V n Z X Z v Z W d k L n t L b 3 N 0 Z W 5 w b G F h d H M s M T J 9 J n F 1 b 3 Q 7 L C Z x d W 9 0 O 1 N l Y 3 R p b 2 4 x L 0 l u c H V 0 R X h h Y 3 Q v U X V l c n k g d G 9 l Z 2 V 2 b 2 V n Z C 5 7 Q m 9 l a 2 p h Y X I s M T N 9 J n F 1 b 3 Q 7 L C Z x d W 9 0 O 1 N l Y 3 R p b 2 4 x L 0 l u c H V 0 R X h h Y 3 Q v U X V l c n k g d G 9 l Z 2 V 2 b 2 V n Z C 5 7 U 2 9 v c n Q s M T R 9 J n F 1 b 3 Q 7 L C Z x d W 9 0 O 1 N l Y 3 R p b 2 4 x L 0 l u c H V 0 R X h h Y 3 Q v U X V l c n k g d G 9 l Z 2 V 2 b 2 V n Z C 5 7 S 2 x h c 3 N l L D E 1 f S Z x d W 9 0 O y w m c X V v d D t T Z W N 0 a W 9 u M S 9 J b n B 1 d E V 4 Y W N 0 L 1 F 1 Z X J 5 I H R v Z W d l d m 9 l Z 2 Q u e 1 R 5 c G U s M T Z 9 J n F 1 b 3 Q 7 X S w m c X V v d D t D b 2 x 1 b W 5 D b 3 V u d C Z x d W 9 0 O z o x N y w m c X V v d D t L Z X l D b 2 x 1 b W 5 O Y W 1 l c y Z x d W 9 0 O z p b X S w m c X V v d D t D b 2 x 1 b W 5 J Z G V u d G l 0 a W V z J n F 1 b 3 Q 7 O l s m c X V v d D t T Z W N 0 a W 9 u M S 9 J b n B 1 d E V 4 Y W N 0 L 1 F 1 Z X J 5 I H R v Z W d l d m 9 l Z 2 Q u e 1 B l c m l v Z G U s M H 0 m c X V v d D s s J n F 1 b 3 Q 7 U 2 V j d G l v b j E v S W 5 w d X R F e G F j d C 9 R d W V y e S B 0 b 2 V n Z X Z v Z W d k L n t E Y X R 1 b S w x f S Z x d W 9 0 O y w m c X V v d D t T Z W N 0 a W 9 u M S 9 J b n B 1 d E V 4 Y W N 0 L 1 F 1 Z X J 5 I H R v Z W d l d m 9 l Z 2 Q u e 0 J v Z W t z d H V r b n V t b W V y L D J 9 J n F 1 b 3 Q 7 L C Z x d W 9 0 O 1 N l Y 3 R p b 2 4 x L 0 l u c H V 0 R X h h Y 3 Q v U X V l c n k g d G 9 l Z 2 V 2 b 2 V n Z C 5 7 R 3 J v b 3 R i b 2 V r L D N 9 J n F 1 b 3 Q 7 L C Z x d W 9 0 O 1 N l Y 3 R p b 2 4 x L 0 l u c H V 0 R X h h Y 3 Q v U X V l c n k g d G 9 l Z 2 V 2 b 2 V n Z C 5 7 T 2 1 z Y 2 h y a W p 2 a W 5 n I G d y b 2 9 0 Y m 9 l a y w 0 f S Z x d W 9 0 O y w m c X V v d D t T Z W N 0 a W 9 u M S 9 J b n B 1 d E V 4 Y W N 0 L 1 F 1 Z X J 5 I H R v Z W d l d m 9 l Z 2 Q u e 0 9 t c 2 N o c m l q d m l u Z y w 1 f S Z x d W 9 0 O y w m c X V v d D t T Z W N 0 a W 9 u M S 9 J b n B 1 d E V 4 Y W N 0 L 1 F 1 Z X J 5 I H R v Z W d l d m 9 l Z 2 Q u e 1 J l b G F 0 a W U s N n 0 m c X V v d D s s J n F 1 b 3 Q 7 U 2 V j d G l v b j E v S W 5 w d X R F e G F j d C 9 R d W V y e S B 0 b 2 V n Z X Z v Z W d k L n t C Z W R y Y W c s N 3 0 m c X V v d D s s J n F 1 b 3 Q 7 U 2 V j d G l v b j E v S W 5 w d X R F e G F j d C 9 R d W V y e S B 0 b 2 V n Z X Z v Z W d k L n t B Y 2 N v d W 5 0 Q 2 9 k Z S w 4 f S Z x d W 9 0 O y w m c X V v d D t T Z W N 0 a W 9 u M S 9 J b n B 1 d E V 4 Y W N 0 L 1 F 1 Z X J 5 I H R v Z W d l d m 9 l Z 2 Q u e 0 F j Y 2 9 1 b n R O Y W 1 l L D l 9 J n F 1 b 3 Q 7 L C Z x d W 9 0 O 1 N l Y 3 R p b 2 4 x L 0 l u c H V 0 R X h h Y 3 Q v U X V l c n k g d G 9 l Z 2 V 2 b 2 V n Z C 5 7 R G F n Y m 9 l a y w x M H 0 m c X V v d D s s J n F 1 b 3 Q 7 U 2 V j d G l v b j E v S W 5 w d X R F e G F j d C 9 R d W V y e S B 0 b 2 V n Z X Z v Z W d k L n t L b 3 N 0 Z W 5 k c m F n Z X I s M T F 9 J n F 1 b 3 Q 7 L C Z x d W 9 0 O 1 N l Y 3 R p b 2 4 x L 0 l u c H V 0 R X h h Y 3 Q v U X V l c n k g d G 9 l Z 2 V 2 b 2 V n Z C 5 7 S 2 9 z d G V u c G x h Y X R z L D E y f S Z x d W 9 0 O y w m c X V v d D t T Z W N 0 a W 9 u M S 9 J b n B 1 d E V 4 Y W N 0 L 1 F 1 Z X J 5 I H R v Z W d l d m 9 l Z 2 Q u e 0 J v Z W t q Y W F y L D E z f S Z x d W 9 0 O y w m c X V v d D t T Z W N 0 a W 9 u M S 9 J b n B 1 d E V 4 Y W N 0 L 1 F 1 Z X J 5 I H R v Z W d l d m 9 l Z 2 Q u e 1 N v b 3 J 0 L D E 0 f S Z x d W 9 0 O y w m c X V v d D t T Z W N 0 a W 9 u M S 9 J b n B 1 d E V 4 Y W N 0 L 1 F 1 Z X J 5 I H R v Z W d l d m 9 l Z 2 Q u e 0 t s Y X N z Z S w x N X 0 m c X V v d D s s J n F 1 b 3 Q 7 U 2 V j d G l v b j E v S W 5 w d X R F e G F j d C 9 R d W V y e S B 0 b 2 V n Z X Z v Z W d k L n t U e X B l L D E 2 f S Z x d W 9 0 O 1 0 s J n F 1 b 3 Q 7 U m V s Y X R p b 2 5 z a G l w S W 5 m b y Z x d W 9 0 O z p b X X 0 i L z 4 8 R W 5 0 c n k g V H l w Z T 0 i U m V z d W x 0 V H l w Z S I g V m F s d W U 9 I n N F e G N l c H R p b 2 4 i L z 4 8 R W 5 0 c n k g V H l w Z T 0 i T m F 2 a W d h d G l v b l N 0 Z X B O Y W 1 l I i B W Y W x 1 Z T 0 i c 0 5 h d m l n Y X R p Z S I v P j x F b n R y e S B U e X B l P S J G a W x s T 2 J q Z W N 0 V H l w Z S I g V m F s d W U 9 I n N D b 2 5 u Z W N 0 a W 9 u T 2 5 s e S I v P j x F b n R y e S B U e X B l P S J O Y W 1 l V X B k Y X R l Z E F m d G V y R m l s b C I g V m F s d W U 9 I m w w I i 8 + P C 9 T d G F i b G V F b n R y a W V z P j w v S X R l b T 4 8 S X R l b T 4 8 S X R l b U x v Y 2 F 0 a W 9 u P j x J d G V t V H l w Z T 5 G b 3 J t d W x h P C 9 J d G V t V H l w Z T 4 8 S X R l b V B h d G g + U 2 V j d G l v b j E v S 2 x h c 3 N l c y U y M C g 0 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y L T A z L T M w V D E x O j U 4 O j Q 2 L j c y N D I x N D B a 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Q x M T R i Y z g 4 L T h l N j M t N G F m Z S 0 4 N z B m L T I x Z D F j M 2 N k M T A 4 Z C I v P j x F b n R y e S B U e X B l P S J S Z W x h d G l v b n N o a X B J b m Z v Q 2 9 u d G F p b m V y I i B W Y W x 1 Z T 0 i c 3 s m c X V v d D t j b 2 x 1 b W 5 D b 3 V u d C Z x d W 9 0 O z o y L C Z x d W 9 0 O 2 t l e U N v b H V t b k 5 h b W V z J n F 1 b 3 Q 7 O l t d L C Z x d W 9 0 O 3 F 1 Z X J 5 U m V s Y X R p b 2 5 z a G l w c y Z x d W 9 0 O z p b X S w m c X V v d D t j b 2 x 1 b W 5 J Z G V u d G l 0 a W V z J n F 1 b 3 Q 7 O l s m c X V v d D t T Z W N 0 a W 9 u M S 9 L b G F z c 2 V z L 1 R 5 c G U g Z 2 V 3 a W p 6 a W d k L n t L b G F z c 2 U s M H 0 m c X V v d D s s J n F 1 b 3 Q 7 U 2 V j d G l v b j E v S 2 x h c 3 N l c y 9 U e X B l I G d l d 2 l q e m l n Z C 5 7 R 3 J v d X A s M X 0 m c X V v d D t d L C Z x d W 9 0 O 0 N v b H V t b k N v d W 5 0 J n F 1 b 3 Q 7 O j I s J n F 1 b 3 Q 7 S 2 V 5 Q 2 9 s d W 1 u T m F t Z X M m c X V v d D s 6 W 1 0 s J n F 1 b 3 Q 7 Q 2 9 s d W 1 u S W R l b n R p d G l l c y Z x d W 9 0 O z p b J n F 1 b 3 Q 7 U 2 V j d G l v b j E v S 2 x h c 3 N l c y 9 U e X B l I G d l d 2 l q e m l n Z C 5 7 S 2 x h c 3 N l L D B 9 J n F 1 b 3 Q 7 L C Z x d W 9 0 O 1 N l Y 3 R p b 2 4 x L 0 t s Y X N z Z X M v V H l w Z S B n Z X d p a n p p Z 2 Q u e 0 d y b 3 V w L D F 9 J n F 1 b 3 Q 7 X S w m c X V v d D t S Z W x h d G l v b n N o a X B J b m Z v J n F 1 b 3 Q 7 O l t d f S I v P j x F b n R y e S B U e X B l P S J S Z X N 1 b H R U e X B l I i B W Y W x 1 Z T 0 i c 0 V 4 Y 2 V w d G l v b i I v P j x F b n R y e S B U e X B l P S J O Y X Z p Z 2 F 0 a W 9 u U 3 R l c E 5 h b W U i I F Z h b H V l P S J z T m F 2 a W d h d G l l I i 8 + P E V u d H J 5 I F R 5 c G U 9 I k Z p b G x P Y m p l Y 3 R U e X B l I i B W Y W x 1 Z T 0 i c 0 N v b m 5 l Y 3 R p b 2 5 P b m x 5 I i 8 + P E V u d H J 5 I F R 5 c G U 9 I k 5 h b W V V c G R h d G V k Q W Z 0 Z X J G a W x s I i B W Y W x 1 Z T 0 i b D A i L z 4 8 L 1 N 0 Y W J s Z U V u d H J p Z X M + P C 9 J d G V t P j x J d G V t P j x J d G V t T G 9 j Y X R p b 2 4 + P E l 0 Z W 1 U e X B l P k Z v c m 1 1 b G E 8 L 0 l 0 Z W 1 U e X B l P j x J d G V t U G F 0 a D 5 T Z W N 0 a W 9 u M S 9 C Z W d y b 3 R p b m c l M j A y M D I w J T I w K D Q 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I t M D M t M z B U M T E 6 N T g 6 N D Y u N z M 5 O D M 1 N l o i L z 4 8 R W 5 0 c n k g V H l w Z T 0 i R m l s b G V k Q 2 9 t c G x l d G V S Z X N 1 b H R U b 1 d v c m t z a G V l d C I g V m F s d W U 9 I m w w I i 8 + P E V u d H J 5 I F R 5 c G U 9 I k Z p b G x T d G F 0 d X M i I F Z h b H V l P S J z Q 2 9 t c G x l d G U i L z 4 8 R W 5 0 c n k g V H l w Z T 0 i R m l s b F R v R G F 0 Y U 1 v Z G V s R W 5 h Y m x l Z C I g V m F s d W U 9 I m w w I i 8 + P E V u d H J 5 I F R 5 c G U 9 I k l z U H J p d m F 0 Z S I g V m F s d W U 9 I m w w I i 8 + P E V u d H J 5 I F R 5 c G U 9 I l F 1 Z X J 5 S U Q i I F Z h b H V l P S J z M G R j N T Y z Y j c t Y W U x Y i 0 0 N D A 3 L W F j Z T U t Y z c 1 Z W F m Z j E 3 N D d k I i 8 + P E V u d H J 5 I F R 5 c G U 9 I l J l b G F 0 a W 9 u c 2 h p c E l u Z m 9 D b 2 5 0 Y W l u Z X I i I F Z h b H V l P S J z e y Z x d W 9 0 O 2 N v b H V t b k N v d W 5 0 J n F 1 b 3 Q 7 O j c s J n F 1 b 3 Q 7 a 2 V 5 Q 2 9 s d W 1 u T m F t Z X M m c X V v d D s 6 W 1 0 s J n F 1 b 3 Q 7 c X V l c n l S Z W x h d G l v b n N o a X B z J n F 1 b 3 Q 7 O l t d L C Z x d W 9 0 O 2 N v b H V t b k l k Z W 5 0 a X R p Z X M m c X V v d D s 6 W y Z x d W 9 0 O 1 N l Y 3 R p b 2 4 x L 0 J l Z 3 J v d G l u Z y A y M D I w L 1 Z l c m 1 l b m l n d n V s Z G l n Z G U g a 2 9 s b 2 0 u e 0 J l Z H J h Z y w x f S Z x d W 9 0 O y w m c X V v d D t T Z W N 0 a W 9 u M S 9 C Z W d y b 3 R p b m c g M j A y M C 9 U e X B l I G d l d 2 l q e m l n Z D E u e 0 d y b 2 9 0 Y m 9 l a 3 J l a 2 V u a W 5 n I C 0 g S 2 9 w a W U u M S w y f S Z x d W 9 0 O y w m c X V v d D t T Z W N 0 a W 9 u M S 9 C Z W d y b 3 R p b m c g M j A y M C 9 U e X B l I G d l d 2 l q e m l n Z D E u e 0 d y b 2 9 0 Y m 9 l a 3 J l a 2 V u a W 5 n I C 0 g S 2 9 w a W U u M i w z f S Z x d W 9 0 O y w m c X V v d D t T Z W N 0 a W 9 u M S 9 C Z W d y b 3 R p b m c g M j A y M C 9 X Y W F y Z G U g d m V y d m F u Z 2 V u M S 5 7 R W V y c 3 R l I H R l a 2 V u c y w z f S Z x d W 9 0 O y w m c X V v d D t T Z W N 0 a W 9 u M S 9 L b G F z c 2 V z L 1 R 5 c G U g Z 2 V 3 a W p 6 a W d k L n t L b G F z c 2 U s M H 0 m c X V v d D s s J n F 1 b 3 Q 7 U 2 V j d G l v b j E v Q m V n c m 9 0 a W 5 n I D I w M j A v Q W F u Z 2 V w Y X N 0 Z S B r b 2 x v b S B 0 b 2 V n Z X Z v Z W d k L n t U e X B l L D V 9 J n F 1 b 3 Q 7 L C Z x d W 9 0 O 1 N l Y 3 R p b 2 4 x L 0 J l Z 3 J v d G l u Z y A y M D I w L 0 F h b m d l c G F z d G U g a 2 9 s b 2 0 g d G 9 l Z 2 V 2 b 2 V n Z D E u e 0 J v Z W t q Y W F y L D Z 9 J n F 1 b 3 Q 7 X S w m c X V v d D t D b 2 x 1 b W 5 D b 3 V u d C Z x d W 9 0 O z o 3 L C Z x d W 9 0 O 0 t l e U N v b H V t b k 5 h b W V z J n F 1 b 3 Q 7 O l t d L C Z x d W 9 0 O 0 N v b H V t b k l k Z W 5 0 a X R p Z X M m c X V v d D s 6 W y Z x d W 9 0 O 1 N l Y 3 R p b 2 4 x L 0 J l Z 3 J v d G l u Z y A y M D I w L 1 Z l c m 1 l b m l n d n V s Z G l n Z G U g a 2 9 s b 2 0 u e 0 J l Z H J h Z y w x f S Z x d W 9 0 O y w m c X V v d D t T Z W N 0 a W 9 u M S 9 C Z W d y b 3 R p b m c g M j A y M C 9 U e X B l I G d l d 2 l q e m l n Z D E u e 0 d y b 2 9 0 Y m 9 l a 3 J l a 2 V u a W 5 n I C 0 g S 2 9 w a W U u M S w y f S Z x d W 9 0 O y w m c X V v d D t T Z W N 0 a W 9 u M S 9 C Z W d y b 3 R p b m c g M j A y M C 9 U e X B l I G d l d 2 l q e m l n Z D E u e 0 d y b 2 9 0 Y m 9 l a 3 J l a 2 V u a W 5 n I C 0 g S 2 9 w a W U u M i w z f S Z x d W 9 0 O y w m c X V v d D t T Z W N 0 a W 9 u M S 9 C Z W d y b 3 R p b m c g M j A y M C 9 X Y W F y Z G U g d m V y d m F u Z 2 V u M S 5 7 R W V y c 3 R l I H R l a 2 V u c y w z f S Z x d W 9 0 O y w m c X V v d D t T Z W N 0 a W 9 u M S 9 L b G F z c 2 V z L 1 R 5 c G U g Z 2 V 3 a W p 6 a W d k L n t L b G F z c 2 U s M H 0 m c X V v d D s s J n F 1 b 3 Q 7 U 2 V j d G l v b j E v Q m V n c m 9 0 a W 5 n I D I w M j A v Q W F u Z 2 V w Y X N 0 Z S B r b 2 x v b S B 0 b 2 V n Z X Z v Z W d k L n t U e X B l L D V 9 J n F 1 b 3 Q 7 L C Z x d W 9 0 O 1 N l Y 3 R p b 2 4 x L 0 J l Z 3 J v d G l u Z y A y M D I w L 0 F h b m d l c G F z d G U g a 2 9 s b 2 0 g d G 9 l Z 2 V 2 b 2 V n Z D E u e 0 J v Z W t q Y W F y L D Z 9 J n F 1 b 3 Q 7 X S w m c X V v d D t S Z W x h d G l v b n N o a X B J b m Z v J n F 1 b 3 Q 7 O l t d f S I v P j x F b n R y e S B U e X B l P S J S Z X N 1 b H R U e X B l I i B W Y W x 1 Z T 0 i c 0 V 4 Y 2 V w d G l v b i I v P j x F b n R y e S B U e X B l P S J O Y X Z p Z 2 F 0 a W 9 u U 3 R l c E 5 h b W U i I F Z h b H V l P S J z T m F 2 a W d h d G l l I i 8 + P E V u d H J 5 I F R 5 c G U 9 I k Z p b G x P Y m p l Y 3 R U e X B l I i B W Y W x 1 Z T 0 i c 0 N v b m 5 l Y 3 R p b 2 5 P b m x 5 I i 8 + P E V u d H J 5 I F R 5 c G U 9 I k 5 h b W V V c G R h d G V k Q W Z 0 Z X J G a W x s I i B W Y W x 1 Z T 0 i b D A i L z 4 8 L 1 N 0 Y W J s Z U V u d H J p Z X M + P C 9 J d G V t P j x J d G V t P j x J d G V t T G 9 j Y X R p b 2 4 + P E l 0 Z W 1 U e X B l P k Z v c m 1 1 b G E 8 L 0 l 0 Z W 1 U e X B l P j x J d G V t U G F 0 a D 5 T Z W N 0 a W 9 u M S 9 J b n B 1 d E V 4 Y W N 0 J T I w K D U 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M y 0 y N V Q x N z o y N T o 0 M y 4 0 N D E 0 M j g y W i I v P j x F b n R y e S B U e X B l P S J G a W x s Q 2 9 s d W 1 u V H l w Z X M i I F Z h b H V l P S J z Q X d r R E F 3 W U F C Z 1 V B Q U F Z Q U F B Q U d C Z 0 E 9 I i 8 + P E V u d H J 5 I F R 5 c G U 9 I k Z p b G x D b 2 x 1 b W 5 O Y W 1 l c y I g V m F s d W U 9 I n N b J n F 1 b 3 Q 7 U G V y a W 9 k Z S Z x d W 9 0 O y w m c X V v d D t E Y X R 1 b S Z x d W 9 0 O y w m c X V v d D t C b 2 V r c 3 R 1 a 2 5 1 b W 1 l c i Z x d W 9 0 O y w m c X V v d D t H c m 9 v d G J v Z W s m c X V v d D s s J n F 1 b 3 Q 7 T 2 1 z Y 2 h y a W p 2 a W 5 n I G d y b 2 9 0 Y m 9 l a y Z x d W 9 0 O y w m c X V v d D t P b X N j a H J p a n Z p b m c m c X V v d D s s J n F 1 b 3 Q 7 U m V s Y X R p Z S Z x d W 9 0 O y w m c X V v d D t C Z W R y Y W c m c X V v d D s s J n F 1 b 3 Q 7 Q W N j b 3 V u d E N v Z G U m c X V v d D s s J n F 1 b 3 Q 7 Q W N j b 3 V u d E 5 h b W U m c X V v d D s s J n F 1 b 3 Q 7 R G F n Y m 9 l a y Z x d W 9 0 O y w m c X V v d D t L b 3 N 0 Z W 5 k c m F n Z X I m c X V v d D s s J n F 1 b 3 Q 7 S 2 9 z d G V u c G x h Y X R z J n F 1 b 3 Q 7 L C Z x d W 9 0 O 0 J v Z W t q Y W F y J n F 1 b 3 Q 7 L C Z x d W 9 0 O 1 N v b 3 J 0 J n F 1 b 3 Q 7 L C Z x d W 9 0 O 0 t s Y X N z Z S Z x d W 9 0 O y w m c X V v d D t U e X B l J n F 1 b 3 Q 7 X S I v P j x F b n R y e S B U e X B l P S J G a W x s Z W R D b 2 1 w b G V 0 Z V J l c 3 V s d F R v V 2 9 y a 3 N o Z W V 0 I i B W Y W x 1 Z T 0 i b D A i L z 4 8 R W 5 0 c n k g V H l w Z T 0 i R m l s b F N 0 Y X R 1 c y I g V m F s d W U 9 I n N D b 2 1 w b G V 0 Z S I v P j x F b n R y e S B U e X B l P S J G a W x s V G 9 E Y X R h T W 9 k Z W x F b m F i b G V k I i B W Y W x 1 Z T 0 i b D A i L z 4 8 R W 5 0 c n k g V H l w Z T 0 i S X N Q c m l 2 Y X R l I i B W Y W x 1 Z T 0 i b D A i L z 4 8 R W 5 0 c n k g V H l w Z T 0 i U X V l c n l J R C I g V m F s d W U 9 I n N i Z D U y Z W I 3 O C 1 j M z B l L T R k M z k t O T Y w Z i 0 2 Z D I x O D Y 5 N 2 N l N W U i L z 4 8 R W 5 0 c n k g V H l w Z T 0 i U m V s Y X R p b 2 5 z a G l w S W 5 m b 0 N v b n R h a W 5 l c i I g V m F s d W U 9 I n N 7 J n F 1 b 3 Q 7 Y 2 9 s d W 1 u Q 2 9 1 b n Q m c X V v d D s 6 M T c s J n F 1 b 3 Q 7 a 2 V 5 Q 2 9 s d W 1 u T m F t Z X M m c X V v d D s 6 W 1 0 s J n F 1 b 3 Q 7 c X V l c n l S Z W x h d G l v b n N o a X B z J n F 1 b 3 Q 7 O l t d L C Z x d W 9 0 O 2 N v b H V t b k l k Z W 5 0 a X R p Z X M m c X V v d D s 6 W y Z x d W 9 0 O 1 N l Y 3 R p b 2 4 x L 0 l u c H V 0 R X h h Y 3 Q v U X V l c n k g d G 9 l Z 2 V 2 b 2 V n Z C 5 7 U G V y a W 9 k Z S w w f S Z x d W 9 0 O y w m c X V v d D t T Z W N 0 a W 9 u M S 9 J b n B 1 d E V 4 Y W N 0 L 1 F 1 Z X J 5 I H R v Z W d l d m 9 l Z 2 Q u e 0 R h d H V t L D F 9 J n F 1 b 3 Q 7 L C Z x d W 9 0 O 1 N l Y 3 R p b 2 4 x L 0 l u c H V 0 R X h h Y 3 Q v U X V l c n k g d G 9 l Z 2 V 2 b 2 V n Z C 5 7 Q m 9 l a 3 N 0 d W t u d W 1 t Z X I s M n 0 m c X V v d D s s J n F 1 b 3 Q 7 U 2 V j d G l v b j E v S W 5 w d X R F e G F j d C 9 R d W V y e S B 0 b 2 V n Z X Z v Z W d k L n t H c m 9 v d G J v Z W s s M 3 0 m c X V v d D s s J n F 1 b 3 Q 7 U 2 V j d G l v b j E v S W 5 w d X R F e G F j d C 9 R d W V y e S B 0 b 2 V n Z X Z v Z W d k L n t P b X N j a H J p a n Z p b m c g Z 3 J v b 3 R i b 2 V r L D R 9 J n F 1 b 3 Q 7 L C Z x d W 9 0 O 1 N l Y 3 R p b 2 4 x L 0 l u c H V 0 R X h h Y 3 Q v U X V l c n k g d G 9 l Z 2 V 2 b 2 V n Z C 5 7 T 2 1 z Y 2 h y a W p 2 a W 5 n L D V 9 J n F 1 b 3 Q 7 L C Z x d W 9 0 O 1 N l Y 3 R p b 2 4 x L 0 l u c H V 0 R X h h Y 3 Q v U X V l c n k g d G 9 l Z 2 V 2 b 2 V n Z C 5 7 U m V s Y X R p Z S w 2 f S Z x d W 9 0 O y w m c X V v d D t T Z W N 0 a W 9 u M S 9 J b n B 1 d E V 4 Y W N 0 L 1 F 1 Z X J 5 I H R v Z W d l d m 9 l Z 2 Q u e 0 J l Z H J h Z y w 3 f S Z x d W 9 0 O y w m c X V v d D t T Z W N 0 a W 9 u M S 9 J b n B 1 d E V 4 Y W N 0 L 1 F 1 Z X J 5 I H R v Z W d l d m 9 l Z 2 Q u e 0 F j Y 2 9 1 b n R D b 2 R l L D h 9 J n F 1 b 3 Q 7 L C Z x d W 9 0 O 1 N l Y 3 R p b 2 4 x L 0 l u c H V 0 R X h h Y 3 Q v U X V l c n k g d G 9 l Z 2 V 2 b 2 V n Z C 5 7 Q W N j b 3 V u d E 5 h b W U s O X 0 m c X V v d D s s J n F 1 b 3 Q 7 U 2 V j d G l v b j E v S W 5 w d X R F e G F j d C 9 R d W V y e S B 0 b 2 V n Z X Z v Z W d k L n t E Y W d i b 2 V r L D E w f S Z x d W 9 0 O y w m c X V v d D t T Z W N 0 a W 9 u M S 9 J b n B 1 d E V 4 Y W N 0 L 1 F 1 Z X J 5 I H R v Z W d l d m 9 l Z 2 Q u e 0 t v c 3 R l b m R y Y W d l c i w x M X 0 m c X V v d D s s J n F 1 b 3 Q 7 U 2 V j d G l v b j E v S W 5 w d X R F e G F j d C 9 R d W V y e S B 0 b 2 V n Z X Z v Z W d k L n t L b 3 N 0 Z W 5 w b G F h d H M s M T J 9 J n F 1 b 3 Q 7 L C Z x d W 9 0 O 1 N l Y 3 R p b 2 4 x L 0 l u c H V 0 R X h h Y 3 Q v U X V l c n k g d G 9 l Z 2 V 2 b 2 V n Z C 5 7 Q m 9 l a 2 p h Y X I s M T N 9 J n F 1 b 3 Q 7 L C Z x d W 9 0 O 1 N l Y 3 R p b 2 4 x L 0 l u c H V 0 R X h h Y 3 Q v U X V l c n k g d G 9 l Z 2 V 2 b 2 V n Z C 5 7 U 2 9 v c n Q s M T R 9 J n F 1 b 3 Q 7 L C Z x d W 9 0 O 1 N l Y 3 R p b 2 4 x L 0 l u c H V 0 R X h h Y 3 Q v U X V l c n k g d G 9 l Z 2 V 2 b 2 V n Z C 5 7 S 2 x h c 3 N l L D E 1 f S Z x d W 9 0 O y w m c X V v d D t T Z W N 0 a W 9 u M S 9 J b n B 1 d E V 4 Y W N 0 L 1 F 1 Z X J 5 I H R v Z W d l d m 9 l Z 2 Q u e 1 R 5 c G U s M T Z 9 J n F 1 b 3 Q 7 X S w m c X V v d D t D b 2 x 1 b W 5 D b 3 V u d C Z x d W 9 0 O z o x N y w m c X V v d D t L Z X l D b 2 x 1 b W 5 O Y W 1 l c y Z x d W 9 0 O z p b X S w m c X V v d D t D b 2 x 1 b W 5 J Z G V u d G l 0 a W V z J n F 1 b 3 Q 7 O l s m c X V v d D t T Z W N 0 a W 9 u M S 9 J b n B 1 d E V 4 Y W N 0 L 1 F 1 Z X J 5 I H R v Z W d l d m 9 l Z 2 Q u e 1 B l c m l v Z G U s M H 0 m c X V v d D s s J n F 1 b 3 Q 7 U 2 V j d G l v b j E v S W 5 w d X R F e G F j d C 9 R d W V y e S B 0 b 2 V n Z X Z v Z W d k L n t E Y X R 1 b S w x f S Z x d W 9 0 O y w m c X V v d D t T Z W N 0 a W 9 u M S 9 J b n B 1 d E V 4 Y W N 0 L 1 F 1 Z X J 5 I H R v Z W d l d m 9 l Z 2 Q u e 0 J v Z W t z d H V r b n V t b W V y L D J 9 J n F 1 b 3 Q 7 L C Z x d W 9 0 O 1 N l Y 3 R p b 2 4 x L 0 l u c H V 0 R X h h Y 3 Q v U X V l c n k g d G 9 l Z 2 V 2 b 2 V n Z C 5 7 R 3 J v b 3 R i b 2 V r L D N 9 J n F 1 b 3 Q 7 L C Z x d W 9 0 O 1 N l Y 3 R p b 2 4 x L 0 l u c H V 0 R X h h Y 3 Q v U X V l c n k g d G 9 l Z 2 V 2 b 2 V n Z C 5 7 T 2 1 z Y 2 h y a W p 2 a W 5 n I G d y b 2 9 0 Y m 9 l a y w 0 f S Z x d W 9 0 O y w m c X V v d D t T Z W N 0 a W 9 u M S 9 J b n B 1 d E V 4 Y W N 0 L 1 F 1 Z X J 5 I H R v Z W d l d m 9 l Z 2 Q u e 0 9 t c 2 N o c m l q d m l u Z y w 1 f S Z x d W 9 0 O y w m c X V v d D t T Z W N 0 a W 9 u M S 9 J b n B 1 d E V 4 Y W N 0 L 1 F 1 Z X J 5 I H R v Z W d l d m 9 l Z 2 Q u e 1 J l b G F 0 a W U s N n 0 m c X V v d D s s J n F 1 b 3 Q 7 U 2 V j d G l v b j E v S W 5 w d X R F e G F j d C 9 R d W V y e S B 0 b 2 V n Z X Z v Z W d k L n t C Z W R y Y W c s N 3 0 m c X V v d D s s J n F 1 b 3 Q 7 U 2 V j d G l v b j E v S W 5 w d X R F e G F j d C 9 R d W V y e S B 0 b 2 V n Z X Z v Z W d k L n t B Y 2 N v d W 5 0 Q 2 9 k Z S w 4 f S Z x d W 9 0 O y w m c X V v d D t T Z W N 0 a W 9 u M S 9 J b n B 1 d E V 4 Y W N 0 L 1 F 1 Z X J 5 I H R v Z W d l d m 9 l Z 2 Q u e 0 F j Y 2 9 1 b n R O Y W 1 l L D l 9 J n F 1 b 3 Q 7 L C Z x d W 9 0 O 1 N l Y 3 R p b 2 4 x L 0 l u c H V 0 R X h h Y 3 Q v U X V l c n k g d G 9 l Z 2 V 2 b 2 V n Z C 5 7 R G F n Y m 9 l a y w x M H 0 m c X V v d D s s J n F 1 b 3 Q 7 U 2 V j d G l v b j E v S W 5 w d X R F e G F j d C 9 R d W V y e S B 0 b 2 V n Z X Z v Z W d k L n t L b 3 N 0 Z W 5 k c m F n Z X I s M T F 9 J n F 1 b 3 Q 7 L C Z x d W 9 0 O 1 N l Y 3 R p b 2 4 x L 0 l u c H V 0 R X h h Y 3 Q v U X V l c n k g d G 9 l Z 2 V 2 b 2 V n Z C 5 7 S 2 9 z d G V u c G x h Y X R z L D E y f S Z x d W 9 0 O y w m c X V v d D t T Z W N 0 a W 9 u M S 9 J b n B 1 d E V 4 Y W N 0 L 1 F 1 Z X J 5 I H R v Z W d l d m 9 l Z 2 Q u e 0 J v Z W t q Y W F y L D E z f S Z x d W 9 0 O y w m c X V v d D t T Z W N 0 a W 9 u M S 9 J b n B 1 d E V 4 Y W N 0 L 1 F 1 Z X J 5 I H R v Z W d l d m 9 l Z 2 Q u e 1 N v b 3 J 0 L D E 0 f S Z x d W 9 0 O y w m c X V v d D t T Z W N 0 a W 9 u M S 9 J b n B 1 d E V 4 Y W N 0 L 1 F 1 Z X J 5 I H R v Z W d l d m 9 l Z 2 Q u e 0 t s Y X N z Z S w x N X 0 m c X V v d D s s J n F 1 b 3 Q 7 U 2 V j d G l v b j E v S W 5 w d X R F e G F j d C 9 R d W V y e S B 0 b 2 V n Z X Z v Z W d k L n t U e X B l L D E 2 f S Z x d W 9 0 O 1 0 s J n F 1 b 3 Q 7 U m V s Y X R p b 2 5 z a G l w S W 5 m b y Z x d W 9 0 O z p b X X 0 i L z 4 8 R W 5 0 c n k g V H l w Z T 0 i U m V z d W x 0 V H l w Z S I g V m F s d W U 9 I n N F e G N l c H R p b 2 4 i L z 4 8 R W 5 0 c n k g V H l w Z T 0 i T m F 2 a W d h d G l v b l N 0 Z X B O Y W 1 l I i B W Y W x 1 Z T 0 i c 0 5 h d m l n Y X R p Z S I v P j x F b n R y e S B U e X B l P S J G a W x s T 2 J q Z W N 0 V H l w Z S I g V m F s d W U 9 I n N D b 2 5 u Z W N 0 a W 9 u T 2 5 s e S I v P j x F b n R y e S B U e X B l P S J O Y W 1 l V X B k Y X R l Z E F m d G V y R m l s b C I g V m F s d W U 9 I m w w I i 8 + P C 9 T d G F i b G V F b n R y a W V z P j w v S X R l b T 4 8 S X R l b T 4 8 S X R l b U x v Y 2 F 0 a W 9 u P j x J d G V t V H l w Z T 5 G b 3 J t d W x h P C 9 J d G V t V H l w Z T 4 8 S X R l b V B h d G g + U 2 V j d G l v b j E v S 2 x h c 3 N l c y U y M C g 1 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z L T A z L T I 1 V D E 3 O j I 3 O j M 1 L j k 0 M z M w O D l a 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Q 5 N z Y 5 N D F i L T U w M m U t N G Y 2 M y 0 5 Z j h m L T c z Y T U y N T Y 0 M G F l N C I v P j x F b n R y e S B U e X B l P S J S Z W x h d G l v b n N o a X B J b m Z v Q 2 9 u d G F p b m V y I i B W Y W x 1 Z T 0 i c 3 s m c X V v d D t j b 2 x 1 b W 5 D b 3 V u d C Z x d W 9 0 O z o y L C Z x d W 9 0 O 2 t l e U N v b H V t b k 5 h b W V z J n F 1 b 3 Q 7 O l t d L C Z x d W 9 0 O 3 F 1 Z X J 5 U m V s Y X R p b 2 5 z a G l w c y Z x d W 9 0 O z p b X S w m c X V v d D t j b 2 x 1 b W 5 J Z G V u d G l 0 a W V z J n F 1 b 3 Q 7 O l s m c X V v d D t T Z W N 0 a W 9 u M S 9 L b G F z c 2 V z L 1 R 5 c G U g Z 2 V 3 a W p 6 a W d k L n t L b G F z c 2 U s M H 0 m c X V v d D s s J n F 1 b 3 Q 7 U 2 V j d G l v b j E v S 2 x h c 3 N l c y 9 U e X B l I G d l d 2 l q e m l n Z C 5 7 R 3 J v d X A s M X 0 m c X V v d D t d L C Z x d W 9 0 O 0 N v b H V t b k N v d W 5 0 J n F 1 b 3 Q 7 O j I s J n F 1 b 3 Q 7 S 2 V 5 Q 2 9 s d W 1 u T m F t Z X M m c X V v d D s 6 W 1 0 s J n F 1 b 3 Q 7 Q 2 9 s d W 1 u S W R l b n R p d G l l c y Z x d W 9 0 O z p b J n F 1 b 3 Q 7 U 2 V j d G l v b j E v S 2 x h c 3 N l c y 9 U e X B l I G d l d 2 l q e m l n Z C 5 7 S 2 x h c 3 N l L D B 9 J n F 1 b 3 Q 7 L C Z x d W 9 0 O 1 N l Y 3 R p b 2 4 x L 0 t s Y X N z Z X M v V H l w Z S B n Z X d p a n p p Z 2 Q u e 0 d y b 3 V w L D F 9 J n F 1 b 3 Q 7 X S w m c X V v d D t S Z W x h d G l v b n N o a X B J b m Z v J n F 1 b 3 Q 7 O l t d f S I v P j x F b n R y e S B U e X B l P S J S Z X N 1 b H R U e X B l I i B W Y W x 1 Z T 0 i c 0 V 4 Y 2 V w d G l v b i I v P j x F b n R y e S B U e X B l P S J O Y X Z p Z 2 F 0 a W 9 u U 3 R l c E 5 h b W U i I F Z h b H V l P S J z T m F 2 a W d h d G l l I i 8 + P E V u d H J 5 I F R 5 c G U 9 I k Z p b G x P Y m p l Y 3 R U e X B l I i B W Y W x 1 Z T 0 i c 0 N v b m 5 l Y 3 R p b 2 5 P b m x 5 I i 8 + P E V u d H J 5 I F R 5 c G U 9 I k 5 h b W V V c G R h d G V k Q W Z 0 Z X J G a W x s I i B W Y W x 1 Z T 0 i b D A i L z 4 8 L 1 N 0 Y W J s Z U V u d H J p Z X M + P C 9 J d G V t P j x J d G V t P j x J d G V t T G 9 j Y X R p b 2 4 + P E l 0 Z W 1 U e X B l P k Z v c m 1 1 b G E 8 L 0 l 0 Z W 1 U e X B l P j x J d G V t U G F 0 a D 5 T Z W N 0 a W 9 u M S 9 C Z W d y b 3 R p b m c l M j A y M D I w J T I w K D U 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M t M D M t M j V U M T c 6 M j c 6 M z U u O T k w M T c 0 N l o i L z 4 8 R W 5 0 c n k g V H l w Z T 0 i R m l s b G V k Q 2 9 t c G x l d G V S Z X N 1 b H R U b 1 d v c m t z a G V l d C I g V m F s d W U 9 I m w w I i 8 + P E V u d H J 5 I F R 5 c G U 9 I k Z p b G x T d G F 0 d X M i I F Z h b H V l P S J z Q 2 9 t c G x l d G U i L z 4 8 R W 5 0 c n k g V H l w Z T 0 i R m l s b F R v R G F 0 Y U 1 v Z G V s R W 5 h Y m x l Z C I g V m F s d W U 9 I m w w I i 8 + P E V u d H J 5 I F R 5 c G U 9 I k l z U H J p d m F 0 Z S I g V m F s d W U 9 I m w w I i 8 + P E V u d H J 5 I F R 5 c G U 9 I l F 1 Z X J 5 S U Q i I F Z h b H V l P S J z O W V k Z j V j O T U t N G Y 4 Y i 0 0 M m E x L T k 2 M W M t N D U 4 Y j U z M z A 3 N j M 1 I i 8 + P E V u d H J 5 I F R 5 c G U 9 I l J l b G F 0 a W 9 u c 2 h p c E l u Z m 9 D b 2 5 0 Y W l u Z X I i I F Z h b H V l P S J z e y Z x d W 9 0 O 2 N v b H V t b k N v d W 5 0 J n F 1 b 3 Q 7 O j c s J n F 1 b 3 Q 7 a 2 V 5 Q 2 9 s d W 1 u T m F t Z X M m c X V v d D s 6 W 1 0 s J n F 1 b 3 Q 7 c X V l c n l S Z W x h d G l v b n N o a X B z J n F 1 b 3 Q 7 O l t d L C Z x d W 9 0 O 2 N v b H V t b k l k Z W 5 0 a X R p Z X M m c X V v d D s 6 W y Z x d W 9 0 O 1 N l Y 3 R p b 2 4 x L 0 J l Z 3 J v d G l u Z y A y M D I w L 1 Z l c m 1 l b m l n d n V s Z G l n Z G U g a 2 9 s b 2 0 u e 0 J l Z H J h Z y w x f S Z x d W 9 0 O y w m c X V v d D t T Z W N 0 a W 9 u M S 9 C Z W d y b 3 R p b m c g M j A y M C 9 U e X B l I G d l d 2 l q e m l n Z D E u e 0 d y b 2 9 0 Y m 9 l a 3 J l a 2 V u a W 5 n I C 0 g S 2 9 w a W U u M S w y f S Z x d W 9 0 O y w m c X V v d D t T Z W N 0 a W 9 u M S 9 C Z W d y b 3 R p b m c g M j A y M C 9 U e X B l I G d l d 2 l q e m l n Z D E u e 0 d y b 2 9 0 Y m 9 l a 3 J l a 2 V u a W 5 n I C 0 g S 2 9 w a W U u M i w z f S Z x d W 9 0 O y w m c X V v d D t T Z W N 0 a W 9 u M S 9 C Z W d y b 3 R p b m c g M j A y M C 9 X Y W F y Z G U g d m V y d m F u Z 2 V u M S 5 7 R W V y c 3 R l I H R l a 2 V u c y w z f S Z x d W 9 0 O y w m c X V v d D t T Z W N 0 a W 9 u M S 9 L b G F z c 2 V z L 1 R 5 c G U g Z 2 V 3 a W p 6 a W d k L n t L b G F z c 2 U s M H 0 m c X V v d D s s J n F 1 b 3 Q 7 U 2 V j d G l v b j E v Q m V n c m 9 0 a W 5 n I D I w M j A v Q W F u Z 2 V w Y X N 0 Z S B r b 2 x v b S B 0 b 2 V n Z X Z v Z W d k L n t U e X B l L D V 9 J n F 1 b 3 Q 7 L C Z x d W 9 0 O 1 N l Y 3 R p b 2 4 x L 0 J l Z 3 J v d G l u Z y A y M D I w L 0 F h b m d l c G F z d G U g a 2 9 s b 2 0 g d G 9 l Z 2 V 2 b 2 V n Z D E u e 0 J v Z W t q Y W F y L D Z 9 J n F 1 b 3 Q 7 X S w m c X V v d D t D b 2 x 1 b W 5 D b 3 V u d C Z x d W 9 0 O z o 3 L C Z x d W 9 0 O 0 t l e U N v b H V t b k 5 h b W V z J n F 1 b 3 Q 7 O l t d L C Z x d W 9 0 O 0 N v b H V t b k l k Z W 5 0 a X R p Z X M m c X V v d D s 6 W y Z x d W 9 0 O 1 N l Y 3 R p b 2 4 x L 0 J l Z 3 J v d G l u Z y A y M D I w L 1 Z l c m 1 l b m l n d n V s Z G l n Z G U g a 2 9 s b 2 0 u e 0 J l Z H J h Z y w x f S Z x d W 9 0 O y w m c X V v d D t T Z W N 0 a W 9 u M S 9 C Z W d y b 3 R p b m c g M j A y M C 9 U e X B l I G d l d 2 l q e m l n Z D E u e 0 d y b 2 9 0 Y m 9 l a 3 J l a 2 V u a W 5 n I C 0 g S 2 9 w a W U u M S w y f S Z x d W 9 0 O y w m c X V v d D t T Z W N 0 a W 9 u M S 9 C Z W d y b 3 R p b m c g M j A y M C 9 U e X B l I G d l d 2 l q e m l n Z D E u e 0 d y b 2 9 0 Y m 9 l a 3 J l a 2 V u a W 5 n I C 0 g S 2 9 w a W U u M i w z f S Z x d W 9 0 O y w m c X V v d D t T Z W N 0 a W 9 u M S 9 C Z W d y b 3 R p b m c g M j A y M C 9 X Y W F y Z G U g d m V y d m F u Z 2 V u M S 5 7 R W V y c 3 R l I H R l a 2 V u c y w z f S Z x d W 9 0 O y w m c X V v d D t T Z W N 0 a W 9 u M S 9 L b G F z c 2 V z L 1 R 5 c G U g Z 2 V 3 a W p 6 a W d k L n t L b G F z c 2 U s M H 0 m c X V v d D s s J n F 1 b 3 Q 7 U 2 V j d G l v b j E v Q m V n c m 9 0 a W 5 n I D I w M j A v Q W F u Z 2 V w Y X N 0 Z S B r b 2 x v b S B 0 b 2 V n Z X Z v Z W d k L n t U e X B l L D V 9 J n F 1 b 3 Q 7 L C Z x d W 9 0 O 1 N l Y 3 R p b 2 4 x L 0 J l Z 3 J v d G l u Z y A y M D I w L 0 F h b m d l c G F z d G U g a 2 9 s b 2 0 g d G 9 l Z 2 V 2 b 2 V n Z D E u e 0 J v Z W t q Y W F y L D Z 9 J n F 1 b 3 Q 7 X S w m c X V v d D t S Z W x h d G l v b n N o a X B J b m Z v J n F 1 b 3 Q 7 O l t d f S I v P j x F b n R y e S B U e X B l P S J S Z X N 1 b H R U e X B l I i B W Y W x 1 Z T 0 i c 0 V 4 Y 2 V w d G l v b i I v P j x F b n R y e S B U e X B l P S J O Y X Z p Z 2 F 0 a W 9 u U 3 R l c E 5 h b W U i I F Z h b H V l P S J z T m F 2 a W d h d G l l I i 8 + P E V u d H J 5 I F R 5 c G U 9 I k Z p b G x P Y m p l Y 3 R U e X B l I i B W Y W x 1 Z T 0 i c 0 N v b m 5 l Y 3 R p b 2 5 P b m x 5 I i 8 + P E V u d H J 5 I F R 5 c G U 9 I k 5 h b W V V c G R h d G V k Q W Z 0 Z X J G a W x s I i B W Y W x 1 Z T 0 i b D A i L z 4 8 L 1 N 0 Y W J s Z U V u d H J p Z X M + P C 9 J d G V t P j x J d G V t P j x J d G V t T G 9 j Y X R p b 2 4 + P E l 0 Z W 1 U e X B l P k Z v c m 1 1 b G E 8 L 0 l 0 Z W 1 U e X B l P j x J d G V t U G F 0 a D 5 T Z W N 0 a W 9 u M S 9 J b n B 1 d E V 4 Y W N 0 J T I w K D Y p P C 9 J d G V t U G F 0 a D 4 8 L 0 l 0 Z W 1 M b 2 N h d G l v b j 4 8 U 3 R h Y m x l R W 5 0 c m l l c z 4 8 R W 5 0 c n k g V H l w Z T 0 i Q W R k Z W R U b 0 R h d G F N b 2 R l b C I g V m F s d W U 9 I m w w I i 8 + P E V u d H J 5 I F R 5 c G U 9 I k J 1 Z m Z l c k 5 l e H R S Z W Z y Z X N o I i B W Y W x 1 Z T 0 i b D E i L z 4 8 R W 5 0 c n k g V H l w Z T 0 i R m l s b E N v d W 5 0 I i B W Y W x 1 Z T 0 i b D E w N D g 2 M D Y i L z 4 8 R W 5 0 c n k g V H l w Z T 0 i R m l s b E V u Y W J s Z W Q i I F Z h b H V l P S J s M C I v P j x F b n R y e S B U e X B l P S J G a W x s R X J y b 3 J D b 2 R l I i B W Y W x 1 Z T 0 i c 1 V u a 2 5 v d 2 4 i L z 4 8 R W 5 0 c n k g V H l w Z T 0 i R m l s b E V y c m 9 y Q 2 9 1 b n Q i I F Z h b H V l P S J s M C I v P j x F b n R y e S B U e X B l P S J G a W x s T G F z d F V w Z G F 0 Z W Q i I F Z h b H V l P S J k M j A y M y 0 w O S 0 w N l Q x M j o w O T o y M S 4 z N z Q 3 N T k 0 W i I v P j x F b n R y e S B U e X B l P S J G a W x s Q 2 9 s d W 1 u V H l w Z X M i I F Z h b H V l P S J z Q X d r R E F 3 W U F C Z 1 V B Q U F Z Q U F B Q U d C Z 0 E 9 I i 8 + P E V u d H J 5 I F R 5 c G U 9 I k Z p b G x D b 2 x 1 b W 5 O Y W 1 l c y I g V m F s d W U 9 I n N b J n F 1 b 3 Q 7 U G V y a W 9 k Z S Z x d W 9 0 O y w m c X V v d D t E Y X R 1 b S Z x d W 9 0 O y w m c X V v d D t C b 2 V r c 3 R 1 a 2 5 1 b W 1 l c i Z x d W 9 0 O y w m c X V v d D t H c m 9 v d G J v Z W s m c X V v d D s s J n F 1 b 3 Q 7 T 2 1 z Y 2 h y a W p 2 a W 5 n I G d y b 2 9 0 Y m 9 l a y Z x d W 9 0 O y w m c X V v d D t P b X N j a H J p a n Z p b m c m c X V v d D s s J n F 1 b 3 Q 7 U m V s Y X R p Z S Z x d W 9 0 O y w m c X V v d D t C Z W R y Y W c m c X V v d D s s J n F 1 b 3 Q 7 Q W N j b 3 V u d E N v Z G U m c X V v d D s s J n F 1 b 3 Q 7 Q W N j b 3 V u d E 5 h b W U m c X V v d D s s J n F 1 b 3 Q 7 R G F n Y m 9 l a y Z x d W 9 0 O y w m c X V v d D t L b 3 N 0 Z W 5 k c m F n Z X I m c X V v d D s s J n F 1 b 3 Q 7 S 2 9 z d G V u c G x h Y X R z J n F 1 b 3 Q 7 L C Z x d W 9 0 O 0 J v Z W t q Y W F y J n F 1 b 3 Q 7 L C Z x d W 9 0 O 1 N v b 3 J 0 J n F 1 b 3 Q 7 L C Z x d W 9 0 O 0 t s Y X N z Z S Z x d W 9 0 O y w m c X V v d D t U e X B l J n F 1 b 3 Q 7 X S I v P j x F b n R y e S B U e X B l P S J G a W x s Z W R D b 2 1 w b G V 0 Z V J l c 3 V s d F R v V 2 9 y a 3 N o Z W V 0 I i B W Y W x 1 Z T 0 i b D A i L z 4 8 R W 5 0 c n k g V H l w Z T 0 i R m l s b F N 0 Y X R 1 c y I g V m F s d W U 9 I n N D b 2 1 w b G V 0 Z S I v P j x F b n R y e S B U e X B l P S J G a W x s V G 9 E Y X R h T W 9 k Z W x F b m F i b G V k I i B W Y W x 1 Z T 0 i b D A i L z 4 8 R W 5 0 c n k g V H l w Z T 0 i S X N Q c m l 2 Y X R l I i B W Y W x 1 Z T 0 i b D A i L z 4 8 R W 5 0 c n k g V H l w Z T 0 i U X V l c n l J R C I g V m F s d W U 9 I n M x M z A w N D M 2 M S 0 3 Y T F j L T Q 0 M D Y t O W Q 4 Y i 1 h N j g 3 Z m M 0 M z E 4 Z D Y i L z 4 8 R W 5 0 c n k g V H l w Z T 0 i U m V s Y X R p b 2 5 z a G l w S W 5 m b 0 N v b n R h a W 5 l c i I g V m F s d W U 9 I n N 7 J n F 1 b 3 Q 7 Y 2 9 s d W 1 u Q 2 9 1 b n Q m c X V v d D s 6 M T c s J n F 1 b 3 Q 7 a 2 V 5 Q 2 9 s d W 1 u T m F t Z X M m c X V v d D s 6 W 1 0 s J n F 1 b 3 Q 7 c X V l c n l S Z W x h d G l v b n N o a X B z J n F 1 b 3 Q 7 O l t d L C Z x d W 9 0 O 2 N v b H V t b k l k Z W 5 0 a X R p Z X M m c X V v d D s 6 W y Z x d W 9 0 O 1 N l Y 3 R p b 2 4 x L 0 l u c H V 0 R X h h Y 3 Q v U X V l c n k g d G 9 l Z 2 V 2 b 2 V n Z C 5 7 U G V y a W 9 k Z S w w f S Z x d W 9 0 O y w m c X V v d D t T Z W N 0 a W 9 u M S 9 J b n B 1 d E V 4 Y W N 0 L 1 F 1 Z X J 5 I H R v Z W d l d m 9 l Z 2 Q u e 0 R h d H V t L D F 9 J n F 1 b 3 Q 7 L C Z x d W 9 0 O 1 N l Y 3 R p b 2 4 x L 0 l u c H V 0 R X h h Y 3 Q v U X V l c n k g d G 9 l Z 2 V 2 b 2 V n Z C 5 7 Q m 9 l a 3 N 0 d W t u d W 1 t Z X I s M n 0 m c X V v d D s s J n F 1 b 3 Q 7 U 2 V j d G l v b j E v S W 5 w d X R F e G F j d C 9 R d W V y e S B 0 b 2 V n Z X Z v Z W d k L n t H c m 9 v d G J v Z W s s M 3 0 m c X V v d D s s J n F 1 b 3 Q 7 U 2 V j d G l v b j E v S W 5 w d X R F e G F j d C 9 R d W V y e S B 0 b 2 V n Z X Z v Z W d k L n t P b X N j a H J p a n Z p b m c g Z 3 J v b 3 R i b 2 V r L D R 9 J n F 1 b 3 Q 7 L C Z x d W 9 0 O 1 N l Y 3 R p b 2 4 x L 0 l u c H V 0 R X h h Y 3 Q v U X V l c n k g d G 9 l Z 2 V 2 b 2 V n Z C 5 7 T 2 1 z Y 2 h y a W p 2 a W 5 n L D V 9 J n F 1 b 3 Q 7 L C Z x d W 9 0 O 1 N l Y 3 R p b 2 4 x L 0 l u c H V 0 R X h h Y 3 Q v U X V l c n k g d G 9 l Z 2 V 2 b 2 V n Z C 5 7 U m V s Y X R p Z S w 2 f S Z x d W 9 0 O y w m c X V v d D t T Z W N 0 a W 9 u M S 9 J b n B 1 d E V 4 Y W N 0 L 1 F 1 Z X J 5 I H R v Z W d l d m 9 l Z 2 Q u e 0 J l Z H J h Z y w 3 f S Z x d W 9 0 O y w m c X V v d D t T Z W N 0 a W 9 u M S 9 J b n B 1 d E V 4 Y W N 0 L 1 F 1 Z X J 5 I H R v Z W d l d m 9 l Z 2 Q u e 0 F j Y 2 9 1 b n R D b 2 R l L D h 9 J n F 1 b 3 Q 7 L C Z x d W 9 0 O 1 N l Y 3 R p b 2 4 x L 0 l u c H V 0 R X h h Y 3 Q v U X V l c n k g d G 9 l Z 2 V 2 b 2 V n Z C 5 7 Q W N j b 3 V u d E 5 h b W U s O X 0 m c X V v d D s s J n F 1 b 3 Q 7 U 2 V j d G l v b j E v S W 5 w d X R F e G F j d C 9 R d W V y e S B 0 b 2 V n Z X Z v Z W d k L n t E Y W d i b 2 V r L D E w f S Z x d W 9 0 O y w m c X V v d D t T Z W N 0 a W 9 u M S 9 J b n B 1 d E V 4 Y W N 0 L 1 F 1 Z X J 5 I H R v Z W d l d m 9 l Z 2 Q u e 0 t v c 3 R l b m R y Y W d l c i w x M X 0 m c X V v d D s s J n F 1 b 3 Q 7 U 2 V j d G l v b j E v S W 5 w d X R F e G F j d C 9 R d W V y e S B 0 b 2 V n Z X Z v Z W d k L n t L b 3 N 0 Z W 5 w b G F h d H M s M T J 9 J n F 1 b 3 Q 7 L C Z x d W 9 0 O 1 N l Y 3 R p b 2 4 x L 0 l u c H V 0 R X h h Y 3 Q v U X V l c n k g d G 9 l Z 2 V 2 b 2 V n Z C 5 7 Q m 9 l a 2 p h Y X I s M T N 9 J n F 1 b 3 Q 7 L C Z x d W 9 0 O 1 N l Y 3 R p b 2 4 x L 0 l u c H V 0 R X h h Y 3 Q v U X V l c n k g d G 9 l Z 2 V 2 b 2 V n Z C 5 7 U 2 9 v c n Q s M T R 9 J n F 1 b 3 Q 7 L C Z x d W 9 0 O 1 N l Y 3 R p b 2 4 x L 0 l u c H V 0 R X h h Y 3 Q v U X V l c n k g d G 9 l Z 2 V 2 b 2 V n Z C 5 7 S 2 x h c 3 N l L D E 1 f S Z x d W 9 0 O y w m c X V v d D t T Z W N 0 a W 9 u M S 9 J b n B 1 d E V 4 Y W N 0 L 1 F 1 Z X J 5 I H R v Z W d l d m 9 l Z 2 Q u e 1 R 5 c G U s M T Z 9 J n F 1 b 3 Q 7 X S w m c X V v d D t D b 2 x 1 b W 5 D b 3 V u d C Z x d W 9 0 O z o x N y w m c X V v d D t L Z X l D b 2 x 1 b W 5 O Y W 1 l c y Z x d W 9 0 O z p b X S w m c X V v d D t D b 2 x 1 b W 5 J Z G V u d G l 0 a W V z J n F 1 b 3 Q 7 O l s m c X V v d D t T Z W N 0 a W 9 u M S 9 J b n B 1 d E V 4 Y W N 0 L 1 F 1 Z X J 5 I H R v Z W d l d m 9 l Z 2 Q u e 1 B l c m l v Z G U s M H 0 m c X V v d D s s J n F 1 b 3 Q 7 U 2 V j d G l v b j E v S W 5 w d X R F e G F j d C 9 R d W V y e S B 0 b 2 V n Z X Z v Z W d k L n t E Y X R 1 b S w x f S Z x d W 9 0 O y w m c X V v d D t T Z W N 0 a W 9 u M S 9 J b n B 1 d E V 4 Y W N 0 L 1 F 1 Z X J 5 I H R v Z W d l d m 9 l Z 2 Q u e 0 J v Z W t z d H V r b n V t b W V y L D J 9 J n F 1 b 3 Q 7 L C Z x d W 9 0 O 1 N l Y 3 R p b 2 4 x L 0 l u c H V 0 R X h h Y 3 Q v U X V l c n k g d G 9 l Z 2 V 2 b 2 V n Z C 5 7 R 3 J v b 3 R i b 2 V r L D N 9 J n F 1 b 3 Q 7 L C Z x d W 9 0 O 1 N l Y 3 R p b 2 4 x L 0 l u c H V 0 R X h h Y 3 Q v U X V l c n k g d G 9 l Z 2 V 2 b 2 V n Z C 5 7 T 2 1 z Y 2 h y a W p 2 a W 5 n I G d y b 2 9 0 Y m 9 l a y w 0 f S Z x d W 9 0 O y w m c X V v d D t T Z W N 0 a W 9 u M S 9 J b n B 1 d E V 4 Y W N 0 L 1 F 1 Z X J 5 I H R v Z W d l d m 9 l Z 2 Q u e 0 9 t c 2 N o c m l q d m l u Z y w 1 f S Z x d W 9 0 O y w m c X V v d D t T Z W N 0 a W 9 u M S 9 J b n B 1 d E V 4 Y W N 0 L 1 F 1 Z X J 5 I H R v Z W d l d m 9 l Z 2 Q u e 1 J l b G F 0 a W U s N n 0 m c X V v d D s s J n F 1 b 3 Q 7 U 2 V j d G l v b j E v S W 5 w d X R F e G F j d C 9 R d W V y e S B 0 b 2 V n Z X Z v Z W d k L n t C Z W R y Y W c s N 3 0 m c X V v d D s s J n F 1 b 3 Q 7 U 2 V j d G l v b j E v S W 5 w d X R F e G F j d C 9 R d W V y e S B 0 b 2 V n Z X Z v Z W d k L n t B Y 2 N v d W 5 0 Q 2 9 k Z S w 4 f S Z x d W 9 0 O y w m c X V v d D t T Z W N 0 a W 9 u M S 9 J b n B 1 d E V 4 Y W N 0 L 1 F 1 Z X J 5 I H R v Z W d l d m 9 l Z 2 Q u e 0 F j Y 2 9 1 b n R O Y W 1 l L D l 9 J n F 1 b 3 Q 7 L C Z x d W 9 0 O 1 N l Y 3 R p b 2 4 x L 0 l u c H V 0 R X h h Y 3 Q v U X V l c n k g d G 9 l Z 2 V 2 b 2 V n Z C 5 7 R G F n Y m 9 l a y w x M H 0 m c X V v d D s s J n F 1 b 3 Q 7 U 2 V j d G l v b j E v S W 5 w d X R F e G F j d C 9 R d W V y e S B 0 b 2 V n Z X Z v Z W d k L n t L b 3 N 0 Z W 5 k c m F n Z X I s M T F 9 J n F 1 b 3 Q 7 L C Z x d W 9 0 O 1 N l Y 3 R p b 2 4 x L 0 l u c H V 0 R X h h Y 3 Q v U X V l c n k g d G 9 l Z 2 V 2 b 2 V n Z C 5 7 S 2 9 z d G V u c G x h Y X R z L D E y f S Z x d W 9 0 O y w m c X V v d D t T Z W N 0 a W 9 u M S 9 J b n B 1 d E V 4 Y W N 0 L 1 F 1 Z X J 5 I H R v Z W d l d m 9 l Z 2 Q u e 0 J v Z W t q Y W F y L D E z f S Z x d W 9 0 O y w m c X V v d D t T Z W N 0 a W 9 u M S 9 J b n B 1 d E V 4 Y W N 0 L 1 F 1 Z X J 5 I H R v Z W d l d m 9 l Z 2 Q u e 1 N v b 3 J 0 L D E 0 f S Z x d W 9 0 O y w m c X V v d D t T Z W N 0 a W 9 u M S 9 J b n B 1 d E V 4 Y W N 0 L 1 F 1 Z X J 5 I H R v Z W d l d m 9 l Z 2 Q u e 0 t s Y X N z Z S w x N X 0 m c X V v d D s s J n F 1 b 3 Q 7 U 2 V j d G l v b j E v S W 5 w d X R F e G F j d C 9 R d W V y e S B 0 b 2 V n Z X Z v Z W d k L n t U e X B l L D E 2 f S Z x d W 9 0 O 1 0 s J n F 1 b 3 Q 7 U m V s Y X R p b 2 5 z a G l w S W 5 m b y Z x d W 9 0 O z p b X X 0 i L z 4 8 R W 5 0 c n k g V H l w Z T 0 i U m V z d W x 0 V H l w Z S I g V m F s d W U 9 I n N F e G N l c H R p b 2 4 i L z 4 8 R W 5 0 c n k g V H l w Z T 0 i T m F 2 a W d h d G l v b l N 0 Z X B O Y W 1 l I i B W Y W x 1 Z T 0 i c 0 5 h d m l n Y X R p Z S I v P j x F b n R y e S B U e X B l P S J G a W x s T 2 J q Z W N 0 V H l w Z S I g V m F s d W U 9 I n N D b 2 5 u Z W N 0 a W 9 u T 2 5 s e S I v P j x F b n R y e S B U e X B l P S J O Y W 1 l V X B k Y X R l Z E F m d G V y R m l s b C I g V m F s d W U 9 I m w w I i 8 + P C 9 T d G F i b G V F b n R y a W V z P j w v S X R l b T 4 8 S X R l b T 4 8 S X R l b U x v Y 2 F 0 a W 9 u P j x J d G V t V H l w Z T 5 G b 3 J t d W x h P C 9 J d G V t V H l w Z T 4 8 S X R l b V B h d G g + U 2 V j d G l v b j E v S 2 x h c 3 N l c y U y M C g 2 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z L T A 5 L T A 2 V D E y O j I 1 O j A y L j c w N z c 0 N z Z a 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J l M D E 4 Y z B k L T F k O G I t N D F l Z C 0 4 Y 2 Z m L T A z O G R m N j A 5 M W M w O C I v P j x F b n R y e S B U e X B l P S J S Z W x h d G l v b n N o a X B J b m Z v Q 2 9 u d G F p b m V y I i B W Y W x 1 Z T 0 i c 3 s m c X V v d D t j b 2 x 1 b W 5 D b 3 V u d C Z x d W 9 0 O z o y L C Z x d W 9 0 O 2 t l e U N v b H V t b k 5 h b W V z J n F 1 b 3 Q 7 O l t d L C Z x d W 9 0 O 3 F 1 Z X J 5 U m V s Y X R p b 2 5 z a G l w c y Z x d W 9 0 O z p b X S w m c X V v d D t j b 2 x 1 b W 5 J Z G V u d G l 0 a W V z J n F 1 b 3 Q 7 O l s m c X V v d D t T Z W N 0 a W 9 u M S 9 L b G F z c 2 V z L 1 R 5 c G U g Z 2 V 3 a W p 6 a W d k L n t L b G F z c 2 U s M H 0 m c X V v d D s s J n F 1 b 3 Q 7 U 2 V j d G l v b j E v S 2 x h c 3 N l c y 9 U e X B l I G d l d 2 l q e m l n Z C 5 7 R 3 J v d X A s M X 0 m c X V v d D t d L C Z x d W 9 0 O 0 N v b H V t b k N v d W 5 0 J n F 1 b 3 Q 7 O j I s J n F 1 b 3 Q 7 S 2 V 5 Q 2 9 s d W 1 u T m F t Z X M m c X V v d D s 6 W 1 0 s J n F 1 b 3 Q 7 Q 2 9 s d W 1 u S W R l b n R p d G l l c y Z x d W 9 0 O z p b J n F 1 b 3 Q 7 U 2 V j d G l v b j E v S 2 x h c 3 N l c y 9 U e X B l I G d l d 2 l q e m l n Z C 5 7 S 2 x h c 3 N l L D B 9 J n F 1 b 3 Q 7 L C Z x d W 9 0 O 1 N l Y 3 R p b 2 4 x L 0 t s Y X N z Z X M v V H l w Z S B n Z X d p a n p p Z 2 Q u e 0 d y b 3 V w L D F 9 J n F 1 b 3 Q 7 X S w m c X V v d D t S Z W x h d G l v b n N o a X B J b m Z v J n F 1 b 3 Q 7 O l t d f S I v P j x F b n R y e S B U e X B l P S J S Z X N 1 b H R U e X B l I i B W Y W x 1 Z T 0 i c 0 V 4 Y 2 V w d G l v b i I v P j x F b n R y e S B U e X B l P S J O Y X Z p Z 2 F 0 a W 9 u U 3 R l c E 5 h b W U i I F Z h b H V l P S J z T m F 2 a W d h d G l l I i 8 + P E V u d H J 5 I F R 5 c G U 9 I k Z p b G x P Y m p l Y 3 R U e X B l I i B W Y W x 1 Z T 0 i c 0 N v b m 5 l Y 3 R p b 2 5 P b m x 5 I i 8 + P E V u d H J 5 I F R 5 c G U 9 I k 5 h b W V V c G R h d G V k Q W Z 0 Z X J G a W x s I i B W Y W x 1 Z T 0 i b D A i L z 4 8 L 1 N 0 Y W J s Z U V u d H J p Z X M + P C 9 J d G V t P j x J d G V t P j x J d G V t T G 9 j Y X R p b 2 4 + P E l 0 Z W 1 U e X B l P k Z v c m 1 1 b G E 8 L 0 l 0 Z W 1 U e X B l P j x J d G V t U G F 0 a D 5 T Z W N 0 a W 9 u M S 9 C Z W d y b 3 R p b m c l M j A y M D I w J T I w K D Y 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M t M D k t M D Z U M T I 6 M j U 6 M D I u O D Q 3 N D E x N l o i L z 4 8 R W 5 0 c n k g V H l w Z T 0 i R m l s b G V k Q 2 9 t c G x l d G V S Z X N 1 b H R U b 1 d v c m t z a G V l d C I g V m F s d W U 9 I m w w I i 8 + P E V u d H J 5 I F R 5 c G U 9 I k Z p b G x T d G F 0 d X M i I F Z h b H V l P S J z Q 2 9 t c G x l d G U i L z 4 8 R W 5 0 c n k g V H l w Z T 0 i R m l s b F R v R G F 0 Y U 1 v Z G V s R W 5 h Y m x l Z C I g V m F s d W U 9 I m w w I i 8 + P E V u d H J 5 I F R 5 c G U 9 I k l z U H J p d m F 0 Z S I g V m F s d W U 9 I m w w I i 8 + P E V u d H J 5 I F R 5 c G U 9 I l F 1 Z X J 5 S U Q i I F Z h b H V l P S J z Y j c y N T g w O G Q t Y W N i Z i 0 0 N T Y w L T g z Y j I t Z D c x M j A z M z A 1 N m U 2 I i 8 + P E V u d H J 5 I F R 5 c G U 9 I l J l b G F 0 a W 9 u c 2 h p c E l u Z m 9 D b 2 5 0 Y W l u Z X I i I F Z h b H V l P S J z e y Z x d W 9 0 O 2 N v b H V t b k N v d W 5 0 J n F 1 b 3 Q 7 O j c s J n F 1 b 3 Q 7 a 2 V 5 Q 2 9 s d W 1 u T m F t Z X M m c X V v d D s 6 W 1 0 s J n F 1 b 3 Q 7 c X V l c n l S Z W x h d G l v b n N o a X B z J n F 1 b 3 Q 7 O l t d L C Z x d W 9 0 O 2 N v b H V t b k l k Z W 5 0 a X R p Z X M m c X V v d D s 6 W y Z x d W 9 0 O 1 N l Y 3 R p b 2 4 x L 0 J l Z 3 J v d G l u Z y A y M D I w L 1 Z l c m 1 l b m l n d n V s Z G l n Z G U g a 2 9 s b 2 0 u e 0 J l Z H J h Z y w x f S Z x d W 9 0 O y w m c X V v d D t T Z W N 0 a W 9 u M S 9 C Z W d y b 3 R p b m c g M j A y M C 9 U e X B l I G d l d 2 l q e m l n Z D E u e 0 d y b 2 9 0 Y m 9 l a 3 J l a 2 V u a W 5 n I C 0 g S 2 9 w a W U u M S w y f S Z x d W 9 0 O y w m c X V v d D t T Z W N 0 a W 9 u M S 9 C Z W d y b 3 R p b m c g M j A y M C 9 U e X B l I G d l d 2 l q e m l n Z D E u e 0 d y b 2 9 0 Y m 9 l a 3 J l a 2 V u a W 5 n I C 0 g S 2 9 w a W U u M i w z f S Z x d W 9 0 O y w m c X V v d D t T Z W N 0 a W 9 u M S 9 C Z W d y b 3 R p b m c g M j A y M C 9 X Y W F y Z G U g d m V y d m F u Z 2 V u M S 5 7 R W V y c 3 R l I H R l a 2 V u c y w z f S Z x d W 9 0 O y w m c X V v d D t T Z W N 0 a W 9 u M S 9 L b G F z c 2 V z L 1 R 5 c G U g Z 2 V 3 a W p 6 a W d k L n t L b G F z c 2 U s M H 0 m c X V v d D s s J n F 1 b 3 Q 7 U 2 V j d G l v b j E v Q m V n c m 9 0 a W 5 n I D I w M j A v Q W F u Z 2 V w Y X N 0 Z S B r b 2 x v b S B 0 b 2 V n Z X Z v Z W d k L n t U e X B l L D V 9 J n F 1 b 3 Q 7 L C Z x d W 9 0 O 1 N l Y 3 R p b 2 4 x L 0 J l Z 3 J v d G l u Z y A y M D I w L 0 F h b m d l c G F z d G U g a 2 9 s b 2 0 g d G 9 l Z 2 V 2 b 2 V n Z D E u e 0 J v Z W t q Y W F y L D Z 9 J n F 1 b 3 Q 7 X S w m c X V v d D t D b 2 x 1 b W 5 D b 3 V u d C Z x d W 9 0 O z o 3 L C Z x d W 9 0 O 0 t l e U N v b H V t b k 5 h b W V z J n F 1 b 3 Q 7 O l t d L C Z x d W 9 0 O 0 N v b H V t b k l k Z W 5 0 a X R p Z X M m c X V v d D s 6 W y Z x d W 9 0 O 1 N l Y 3 R p b 2 4 x L 0 J l Z 3 J v d G l u Z y A y M D I w L 1 Z l c m 1 l b m l n d n V s Z G l n Z G U g a 2 9 s b 2 0 u e 0 J l Z H J h Z y w x f S Z x d W 9 0 O y w m c X V v d D t T Z W N 0 a W 9 u M S 9 C Z W d y b 3 R p b m c g M j A y M C 9 U e X B l I G d l d 2 l q e m l n Z D E u e 0 d y b 2 9 0 Y m 9 l a 3 J l a 2 V u a W 5 n I C 0 g S 2 9 w a W U u M S w y f S Z x d W 9 0 O y w m c X V v d D t T Z W N 0 a W 9 u M S 9 C Z W d y b 3 R p b m c g M j A y M C 9 U e X B l I G d l d 2 l q e m l n Z D E u e 0 d y b 2 9 0 Y m 9 l a 3 J l a 2 V u a W 5 n I C 0 g S 2 9 w a W U u M i w z f S Z x d W 9 0 O y w m c X V v d D t T Z W N 0 a W 9 u M S 9 C Z W d y b 3 R p b m c g M j A y M C 9 X Y W F y Z G U g d m V y d m F u Z 2 V u M S 5 7 R W V y c 3 R l I H R l a 2 V u c y w z f S Z x d W 9 0 O y w m c X V v d D t T Z W N 0 a W 9 u M S 9 L b G F z c 2 V z L 1 R 5 c G U g Z 2 V 3 a W p 6 a W d k L n t L b G F z c 2 U s M H 0 m c X V v d D s s J n F 1 b 3 Q 7 U 2 V j d G l v b j E v Q m V n c m 9 0 a W 5 n I D I w M j A v Q W F u Z 2 V w Y X N 0 Z S B r b 2 x v b S B 0 b 2 V n Z X Z v Z W d k L n t U e X B l L D V 9 J n F 1 b 3 Q 7 L C Z x d W 9 0 O 1 N l Y 3 R p b 2 4 x L 0 J l Z 3 J v d G l u Z y A y M D I w L 0 F h b m d l c G F z d G U g a 2 9 s b 2 0 g d G 9 l Z 2 V 2 b 2 V n Z D E u e 0 J v Z W t q Y W F y L D Z 9 J n F 1 b 3 Q 7 X S w m c X V v d D t S Z W x h d G l v b n N o a X B J b m Z v J n F 1 b 3 Q 7 O l t d f S I v P j x F b n R y e S B U e X B l P S J S Z X N 1 b H R U e X B l I i B W Y W x 1 Z T 0 i c 0 V 4 Y 2 V w d G l v b i I v P j x F b n R y e S B U e X B l P S J O Y X Z p Z 2 F 0 a W 9 u U 3 R l c E 5 h b W U i I F Z h b H V l P S J z T m F 2 a W d h d G l l I i 8 + P E V u d H J 5 I F R 5 c G U 9 I k Z p b G x P Y m p l Y 3 R U e X B l I i B W Y W x 1 Z T 0 i c 0 N v b m 5 l Y 3 R p b 2 5 P b m x 5 I i 8 + P E V u d H J 5 I F R 5 c G U 9 I k 5 h b W V V c G R h d G V k Q W Z 0 Z X J G a W x s I i B W Y W x 1 Z T 0 i b D A i L z 4 8 L 1 N 0 Y W J s Z U V u d H J p Z X M + P C 9 J d G V t P j x J d G V t P j x J d G V t T G 9 j Y X R p b 2 4 + P E l 0 Z W 1 U e X B l P k Z v c m 1 1 b G E 8 L 0 l 0 Z W 1 U e X B l P j x J d G V t U G F 0 a D 5 T Z W N 0 a W 9 u M S 9 J b n B 1 d E V 4 Y W N 0 J T I w K D c 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O S 0 w O F Q x N T o 1 M D o w O C 4 0 O D M 2 N j M w W i I v P j x F b n R y e S B U e X B l P S J G a W x s Q 2 9 s d W 1 u V H l w Z X M i I F Z h b H V l P S J z Q X d r R E F 3 W U F C Z 1 V B Q U F Z Q U F B Q U d C Z 0 E 9 I i 8 + P E V u d H J 5 I F R 5 c G U 9 I k Z p b G x D b 2 x 1 b W 5 O Y W 1 l c y I g V m F s d W U 9 I n N b J n F 1 b 3 Q 7 U G V y a W 9 k Z S Z x d W 9 0 O y w m c X V v d D t E Y X R 1 b S Z x d W 9 0 O y w m c X V v d D t C b 2 V r c 3 R 1 a 2 5 1 b W 1 l c i Z x d W 9 0 O y w m c X V v d D t H c m 9 v d G J v Z W s m c X V v d D s s J n F 1 b 3 Q 7 T 2 1 z Y 2 h y a W p 2 a W 5 n I G d y b 2 9 0 Y m 9 l a y Z x d W 9 0 O y w m c X V v d D t P b X N j a H J p a n Z p b m c m c X V v d D s s J n F 1 b 3 Q 7 U m V s Y X R p Z S Z x d W 9 0 O y w m c X V v d D t C Z W R y Y W c m c X V v d D s s J n F 1 b 3 Q 7 Q W N j b 3 V u d E N v Z G U m c X V v d D s s J n F 1 b 3 Q 7 Q W N j b 3 V u d E 5 h b W U m c X V v d D s s J n F 1 b 3 Q 7 R G F n Y m 9 l a y Z x d W 9 0 O y w m c X V v d D t L b 3 N 0 Z W 5 k c m F n Z X I m c X V v d D s s J n F 1 b 3 Q 7 S 2 9 z d G V u c G x h Y X R z J n F 1 b 3 Q 7 L C Z x d W 9 0 O 0 J v Z W t q Y W F y J n F 1 b 3 Q 7 L C Z x d W 9 0 O 1 N v b 3 J 0 J n F 1 b 3 Q 7 L C Z x d W 9 0 O 0 t s Y X N z Z S Z x d W 9 0 O y w m c X V v d D t U e X B l J n F 1 b 3 Q 7 X S I v P j x F b n R y e S B U e X B l P S J G a W x s Z W R D b 2 1 w b G V 0 Z V J l c 3 V s d F R v V 2 9 y a 3 N o Z W V 0 I i B W Y W x 1 Z T 0 i b D A i L z 4 8 R W 5 0 c n k g V H l w Z T 0 i R m l s b F N 0 Y X R 1 c y I g V m F s d W U 9 I n N D b 2 1 w b G V 0 Z S I v P j x F b n R y e S B U e X B l P S J G a W x s V G 9 E Y X R h T W 9 k Z W x F b m F i b G V k I i B W Y W x 1 Z T 0 i b D A i L z 4 8 R W 5 0 c n k g V H l w Z T 0 i S X N Q c m l 2 Y X R l I i B W Y W x 1 Z T 0 i b D A i L z 4 8 R W 5 0 c n k g V H l w Z T 0 i U X V l c n l J R C I g V m F s d W U 9 I n N m N D k 0 Z D N l Z C 0 5 Z D B h L T R j N j Q t Y m N k Y i 0 0 N D M 4 N W M x N j I 0 N j Q i L z 4 8 R W 5 0 c n k g V H l w Z T 0 i U m V s Y X R p b 2 5 z a G l w S W 5 m b 0 N v b n R h a W 5 l c i I g V m F s d W U 9 I n N 7 J n F 1 b 3 Q 7 Y 2 9 s d W 1 u Q 2 9 1 b n Q m c X V v d D s 6 M T c s J n F 1 b 3 Q 7 a 2 V 5 Q 2 9 s d W 1 u T m F t Z X M m c X V v d D s 6 W 1 0 s J n F 1 b 3 Q 7 c X V l c n l S Z W x h d G l v b n N o a X B z J n F 1 b 3 Q 7 O l t d L C Z x d W 9 0 O 2 N v b H V t b k l k Z W 5 0 a X R p Z X M m c X V v d D s 6 W y Z x d W 9 0 O 1 N l Y 3 R p b 2 4 x L 0 l u c H V 0 R X h h Y 3 Q v U X V l c n k g d G 9 l Z 2 V 2 b 2 V n Z C 5 7 U G V y a W 9 k Z S w w f S Z x d W 9 0 O y w m c X V v d D t T Z W N 0 a W 9 u M S 9 J b n B 1 d E V 4 Y W N 0 L 1 F 1 Z X J 5 I H R v Z W d l d m 9 l Z 2 Q u e 0 R h d H V t L D F 9 J n F 1 b 3 Q 7 L C Z x d W 9 0 O 1 N l Y 3 R p b 2 4 x L 0 l u c H V 0 R X h h Y 3 Q v U X V l c n k g d G 9 l Z 2 V 2 b 2 V n Z C 5 7 Q m 9 l a 3 N 0 d W t u d W 1 t Z X I s M n 0 m c X V v d D s s J n F 1 b 3 Q 7 U 2 V j d G l v b j E v S W 5 w d X R F e G F j d C 9 R d W V y e S B 0 b 2 V n Z X Z v Z W d k L n t H c m 9 v d G J v Z W s s M 3 0 m c X V v d D s s J n F 1 b 3 Q 7 U 2 V j d G l v b j E v S W 5 w d X R F e G F j d C 9 R d W V y e S B 0 b 2 V n Z X Z v Z W d k L n t P b X N j a H J p a n Z p b m c g Z 3 J v b 3 R i b 2 V r L D R 9 J n F 1 b 3 Q 7 L C Z x d W 9 0 O 1 N l Y 3 R p b 2 4 x L 0 l u c H V 0 R X h h Y 3 Q v U X V l c n k g d G 9 l Z 2 V 2 b 2 V n Z C 5 7 T 2 1 z Y 2 h y a W p 2 a W 5 n L D V 9 J n F 1 b 3 Q 7 L C Z x d W 9 0 O 1 N l Y 3 R p b 2 4 x L 0 l u c H V 0 R X h h Y 3 Q v U X V l c n k g d G 9 l Z 2 V 2 b 2 V n Z C 5 7 U m V s Y X R p Z S w 2 f S Z x d W 9 0 O y w m c X V v d D t T Z W N 0 a W 9 u M S 9 J b n B 1 d E V 4 Y W N 0 L 1 F 1 Z X J 5 I H R v Z W d l d m 9 l Z 2 Q u e 0 J l Z H J h Z y w 3 f S Z x d W 9 0 O y w m c X V v d D t T Z W N 0 a W 9 u M S 9 J b n B 1 d E V 4 Y W N 0 L 1 F 1 Z X J 5 I H R v Z W d l d m 9 l Z 2 Q u e 0 F j Y 2 9 1 b n R D b 2 R l L D h 9 J n F 1 b 3 Q 7 L C Z x d W 9 0 O 1 N l Y 3 R p b 2 4 x L 0 l u c H V 0 R X h h Y 3 Q v U X V l c n k g d G 9 l Z 2 V 2 b 2 V n Z C 5 7 Q W N j b 3 V u d E 5 h b W U s O X 0 m c X V v d D s s J n F 1 b 3 Q 7 U 2 V j d G l v b j E v S W 5 w d X R F e G F j d C 9 R d W V y e S B 0 b 2 V n Z X Z v Z W d k L n t E Y W d i b 2 V r L D E w f S Z x d W 9 0 O y w m c X V v d D t T Z W N 0 a W 9 u M S 9 J b n B 1 d E V 4 Y W N 0 L 1 F 1 Z X J 5 I H R v Z W d l d m 9 l Z 2 Q u e 0 t v c 3 R l b m R y Y W d l c i w x M X 0 m c X V v d D s s J n F 1 b 3 Q 7 U 2 V j d G l v b j E v S W 5 w d X R F e G F j d C 9 R d W V y e S B 0 b 2 V n Z X Z v Z W d k L n t L b 3 N 0 Z W 5 w b G F h d H M s M T J 9 J n F 1 b 3 Q 7 L C Z x d W 9 0 O 1 N l Y 3 R p b 2 4 x L 0 l u c H V 0 R X h h Y 3 Q v U X V l c n k g d G 9 l Z 2 V 2 b 2 V n Z C 5 7 Q m 9 l a 2 p h Y X I s M T N 9 J n F 1 b 3 Q 7 L C Z x d W 9 0 O 1 N l Y 3 R p b 2 4 x L 0 l u c H V 0 R X h h Y 3 Q v U X V l c n k g d G 9 l Z 2 V 2 b 2 V n Z C 5 7 U 2 9 v c n Q s M T R 9 J n F 1 b 3 Q 7 L C Z x d W 9 0 O 1 N l Y 3 R p b 2 4 x L 0 l u c H V 0 R X h h Y 3 Q v U X V l c n k g d G 9 l Z 2 V 2 b 2 V n Z C 5 7 S 2 x h c 3 N l L D E 1 f S Z x d W 9 0 O y w m c X V v d D t T Z W N 0 a W 9 u M S 9 J b n B 1 d E V 4 Y W N 0 L 1 F 1 Z X J 5 I H R v Z W d l d m 9 l Z 2 Q u e 1 R 5 c G U s M T Z 9 J n F 1 b 3 Q 7 X S w m c X V v d D t D b 2 x 1 b W 5 D b 3 V u d C Z x d W 9 0 O z o x N y w m c X V v d D t L Z X l D b 2 x 1 b W 5 O Y W 1 l c y Z x d W 9 0 O z p b X S w m c X V v d D t D b 2 x 1 b W 5 J Z G V u d G l 0 a W V z J n F 1 b 3 Q 7 O l s m c X V v d D t T Z W N 0 a W 9 u M S 9 J b n B 1 d E V 4 Y W N 0 L 1 F 1 Z X J 5 I H R v Z W d l d m 9 l Z 2 Q u e 1 B l c m l v Z G U s M H 0 m c X V v d D s s J n F 1 b 3 Q 7 U 2 V j d G l v b j E v S W 5 w d X R F e G F j d C 9 R d W V y e S B 0 b 2 V n Z X Z v Z W d k L n t E Y X R 1 b S w x f S Z x d W 9 0 O y w m c X V v d D t T Z W N 0 a W 9 u M S 9 J b n B 1 d E V 4 Y W N 0 L 1 F 1 Z X J 5 I H R v Z W d l d m 9 l Z 2 Q u e 0 J v Z W t z d H V r b n V t b W V y L D J 9 J n F 1 b 3 Q 7 L C Z x d W 9 0 O 1 N l Y 3 R p b 2 4 x L 0 l u c H V 0 R X h h Y 3 Q v U X V l c n k g d G 9 l Z 2 V 2 b 2 V n Z C 5 7 R 3 J v b 3 R i b 2 V r L D N 9 J n F 1 b 3 Q 7 L C Z x d W 9 0 O 1 N l Y 3 R p b 2 4 x L 0 l u c H V 0 R X h h Y 3 Q v U X V l c n k g d G 9 l Z 2 V 2 b 2 V n Z C 5 7 T 2 1 z Y 2 h y a W p 2 a W 5 n I G d y b 2 9 0 Y m 9 l a y w 0 f S Z x d W 9 0 O y w m c X V v d D t T Z W N 0 a W 9 u M S 9 J b n B 1 d E V 4 Y W N 0 L 1 F 1 Z X J 5 I H R v Z W d l d m 9 l Z 2 Q u e 0 9 t c 2 N o c m l q d m l u Z y w 1 f S Z x d W 9 0 O y w m c X V v d D t T Z W N 0 a W 9 u M S 9 J b n B 1 d E V 4 Y W N 0 L 1 F 1 Z X J 5 I H R v Z W d l d m 9 l Z 2 Q u e 1 J l b G F 0 a W U s N n 0 m c X V v d D s s J n F 1 b 3 Q 7 U 2 V j d G l v b j E v S W 5 w d X R F e G F j d C 9 R d W V y e S B 0 b 2 V n Z X Z v Z W d k L n t C Z W R y Y W c s N 3 0 m c X V v d D s s J n F 1 b 3 Q 7 U 2 V j d G l v b j E v S W 5 w d X R F e G F j d C 9 R d W V y e S B 0 b 2 V n Z X Z v Z W d k L n t B Y 2 N v d W 5 0 Q 2 9 k Z S w 4 f S Z x d W 9 0 O y w m c X V v d D t T Z W N 0 a W 9 u M S 9 J b n B 1 d E V 4 Y W N 0 L 1 F 1 Z X J 5 I H R v Z W d l d m 9 l Z 2 Q u e 0 F j Y 2 9 1 b n R O Y W 1 l L D l 9 J n F 1 b 3 Q 7 L C Z x d W 9 0 O 1 N l Y 3 R p b 2 4 x L 0 l u c H V 0 R X h h Y 3 Q v U X V l c n k g d G 9 l Z 2 V 2 b 2 V n Z C 5 7 R G F n Y m 9 l a y w x M H 0 m c X V v d D s s J n F 1 b 3 Q 7 U 2 V j d G l v b j E v S W 5 w d X R F e G F j d C 9 R d W V y e S B 0 b 2 V n Z X Z v Z W d k L n t L b 3 N 0 Z W 5 k c m F n Z X I s M T F 9 J n F 1 b 3 Q 7 L C Z x d W 9 0 O 1 N l Y 3 R p b 2 4 x L 0 l u c H V 0 R X h h Y 3 Q v U X V l c n k g d G 9 l Z 2 V 2 b 2 V n Z C 5 7 S 2 9 z d G V u c G x h Y X R z L D E y f S Z x d W 9 0 O y w m c X V v d D t T Z W N 0 a W 9 u M S 9 J b n B 1 d E V 4 Y W N 0 L 1 F 1 Z X J 5 I H R v Z W d l d m 9 l Z 2 Q u e 0 J v Z W t q Y W F y L D E z f S Z x d W 9 0 O y w m c X V v d D t T Z W N 0 a W 9 u M S 9 J b n B 1 d E V 4 Y W N 0 L 1 F 1 Z X J 5 I H R v Z W d l d m 9 l Z 2 Q u e 1 N v b 3 J 0 L D E 0 f S Z x d W 9 0 O y w m c X V v d D t T Z W N 0 a W 9 u M S 9 J b n B 1 d E V 4 Y W N 0 L 1 F 1 Z X J 5 I H R v Z W d l d m 9 l Z 2 Q u e 0 t s Y X N z Z S w x N X 0 m c X V v d D s s J n F 1 b 3 Q 7 U 2 V j d G l v b j E v S W 5 w d X R F e G F j d C 9 R d W V y e S B 0 b 2 V n Z X Z v Z W d k L n t U e X B l L D E 2 f S Z x d W 9 0 O 1 0 s J n F 1 b 3 Q 7 U m V s Y X R p b 2 5 z a G l w S W 5 m b y Z x d W 9 0 O z p b X X 0 i L z 4 8 R W 5 0 c n k g V H l w Z T 0 i U m V z d W x 0 V H l w Z S I g V m F s d W U 9 I n N U Y W J s Z S I v P j x F b n R y e S B U e X B l P S J O Y X Z p Z 2 F 0 a W 9 u U 3 R l c E 5 h b W U i I F Z h b H V l P S J z T m F 2 a W d h d G l l I i 8 + P E V u d H J 5 I F R 5 c G U 9 I k Z p b G x P Y m p l Y 3 R U e X B l I i B W Y W x 1 Z T 0 i c 0 N v b m 5 l Y 3 R p b 2 5 P b m x 5 I i 8 + P E V u d H J 5 I F R 5 c G U 9 I k 5 h b W V V c G R h d G V k Q W Z 0 Z X J G a W x s I i B W Y W x 1 Z T 0 i b D A i L z 4 8 L 1 N 0 Y W J s Z U V u d H J p Z X M + P C 9 J d G V t P j x J d G V t P j x J d G V t T G 9 j Y X R p b 2 4 + P E l 0 Z W 1 U e X B l P k Z v c m 1 1 b G E 8 L 0 l 0 Z W 1 U e X B l P j x J d G V t U G F 0 a D 5 T Z W N 0 a W 9 u M S 9 L b G F z c 2 V z J T I w K D c 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M t M D k t M D h U M T U 6 N T I 6 M z g u N D c z N T I 4 N l o 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z c x M m M 1 O D k t O D d l Y S 0 0 M W R l L T l k M z M t N j V m N T V l O D Y 1 Z W R k I i 8 + P E V u d H J 5 I F R 5 c G U 9 I l J l b G F 0 a W 9 u c 2 h p c E l u Z m 9 D b 2 5 0 Y W l u Z X I i I F Z h b H V l P S J z e y Z x d W 9 0 O 2 N v b H V t b k N v d W 5 0 J n F 1 b 3 Q 7 O j I s J n F 1 b 3 Q 7 a 2 V 5 Q 2 9 s d W 1 u T m F t Z X M m c X V v d D s 6 W 1 0 s J n F 1 b 3 Q 7 c X V l c n l S Z W x h d G l v b n N o a X B z J n F 1 b 3 Q 7 O l t d L C Z x d W 9 0 O 2 N v b H V t b k l k Z W 5 0 a X R p Z X M m c X V v d D s 6 W y Z x d W 9 0 O 1 N l Y 3 R p b 2 4 x L 0 t s Y X N z Z X M v V H l w Z S B n Z X d p a n p p Z 2 Q u e 0 t s Y X N z Z S w w f S Z x d W 9 0 O y w m c X V v d D t T Z W N 0 a W 9 u M S 9 L b G F z c 2 V z L 1 R 5 c G U g Z 2 V 3 a W p 6 a W d k L n t H c m 9 1 c C w x f S Z x d W 9 0 O 1 0 s J n F 1 b 3 Q 7 Q 2 9 s d W 1 u Q 2 9 1 b n Q m c X V v d D s 6 M i w m c X V v d D t L Z X l D b 2 x 1 b W 5 O Y W 1 l c y Z x d W 9 0 O z p b X S w m c X V v d D t D b 2 x 1 b W 5 J Z G V u d G l 0 a W V z J n F 1 b 3 Q 7 O l s m c X V v d D t T Z W N 0 a W 9 u M S 9 L b G F z c 2 V z L 1 R 5 c G U g Z 2 V 3 a W p 6 a W d k L n t L b G F z c 2 U s M H 0 m c X V v d D s s J n F 1 b 3 Q 7 U 2 V j d G l v b j E v S 2 x h c 3 N l c y 9 U e X B l I G d l d 2 l q e m l n Z C 5 7 R 3 J v d X A s M X 0 m c X V v d D t d L C Z x d W 9 0 O 1 J l b G F 0 a W 9 u c 2 h p c E l u Z m 8 m c X V v d D s 6 W 1 1 9 I i 8 + P E V u d H J 5 I F R 5 c G U 9 I l J l c 3 V s d F R 5 c G U i I F Z h b H V l P S J z V G F i b G U i L z 4 8 R W 5 0 c n k g V H l w Z T 0 i T m F 2 a W d h d G l v b l N 0 Z X B O Y W 1 l I i B W Y W x 1 Z T 0 i c 0 5 h d m l n Y X R p Z S I v P j x F b n R y e S B U e X B l P S J G a W x s T 2 J q Z W N 0 V H l w Z S I g V m F s d W U 9 I n N D b 2 5 u Z W N 0 a W 9 u T 2 5 s e S I v P j x F b n R y e S B U e X B l P S J O Y W 1 l V X B k Y X R l Z E F m d G V y R m l s b C I g V m F s d W U 9 I m w w I i 8 + P C 9 T d G F i b G V F b n R y a W V z P j w v S X R l b T 4 8 S X R l b T 4 8 S X R l b U x v Y 2 F 0 a W 9 u P j x J d G V t V H l w Z T 5 G b 3 J t d W x h P C 9 J d G V t V H l w Z T 4 8 S X R l b V B h d G g + U 2 V j d G l v b j E v Q m V n c m 9 0 a W 5 n J T I w M j A y M C U y M C g 3 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z L T A 5 L T A 4 V D E 1 O j U y O j M 4 L j U 0 M j U 2 N z N a I i 8 + P E V u d H J 5 I F R 5 c G U 9 I k Z p b G x l Z E N v b X B s Z X R l U m V z d W x 0 V G 9 X b 3 J r c 2 h l Z X Q i I F Z h b H V l P S J s M C I v P j x F b n R y e S B U e X B l P S J G a W x s U 3 R h d H V z I i B W Y W x 1 Z T 0 i c 0 N v b X B s Z X R l I i 8 + P E V u d H J 5 I F R 5 c G U 9 I k Z p b G x U b 0 R h d G F N b 2 R l b E V u Y W J s Z W Q i I F Z h b H V l P S J s M C I v P j x F b n R y e S B U e X B l P S J J c 1 B y a X Z h d G U i I F Z h b H V l P S J s M C I v P j x F b n R y e S B U e X B l P S J R d W V y e U l E I i B W Y W x 1 Z T 0 i c z B j Z D Z l N G U 0 L T k y N m E t N D Q z N y 1 h N W Z m L T k w M 2 Y x Z T g z Y j d k Y y I v P j x F b n R y e S B U e X B l P S J S Z W x h d G l v b n N o a X B J b m Z v Q 2 9 u d G F p b m V y I i B W Y W x 1 Z T 0 i c 3 s m c X V v d D t j b 2 x 1 b W 5 D b 3 V u d C Z x d W 9 0 O z o 3 L C Z x d W 9 0 O 2 t l e U N v b H V t b k 5 h b W V z J n F 1 b 3 Q 7 O l t d L C Z x d W 9 0 O 3 F 1 Z X J 5 U m V s Y X R p b 2 5 z a G l w c y Z x d W 9 0 O z p b X S w m c X V v d D t j b 2 x 1 b W 5 J Z G V u d G l 0 a W V z J n F 1 b 3 Q 7 O l s m c X V v d D t T Z W N 0 a W 9 u M S 9 C Z W d y b 3 R p b m c g M j A y M C 9 W Z X J t Z W 5 p Z 3 Z 1 b G R p Z 2 R l I G t v b G 9 t L n t C Z W R y Y W c s M X 0 m c X V v d D s s J n F 1 b 3 Q 7 U 2 V j d G l v b j E v Q m V n c m 9 0 a W 5 n I D I w M j A v V H l w Z S B n Z X d p a n p p Z 2 Q x L n t H c m 9 v d G J v Z W t y Z W t l b m l u Z y A t I E t v c G l l L j E s M n 0 m c X V v d D s s J n F 1 b 3 Q 7 U 2 V j d G l v b j E v Q m V n c m 9 0 a W 5 n I D I w M j A v V H l w Z S B n Z X d p a n p p Z 2 Q x L n t H c m 9 v d G J v Z W t y Z W t l b m l u Z y A t I E t v c G l l L j I s M 3 0 m c X V v d D s s J n F 1 b 3 Q 7 U 2 V j d G l v b j E v Q m V n c m 9 0 a W 5 n I D I w M j A v V 2 F h c m R l I H Z l c n Z h b m d l b j E u e 0 V l c n N 0 Z S B 0 Z W t l b n M s M 3 0 m c X V v d D s s J n F 1 b 3 Q 7 U 2 V j d G l v b j E v S 2 x h c 3 N l c y 9 U e X B l I G d l d 2 l q e m l n Z C 5 7 S 2 x h c 3 N l L D B 9 J n F 1 b 3 Q 7 L C Z x d W 9 0 O 1 N l Y 3 R p b 2 4 x L 0 J l Z 3 J v d G l u Z y A y M D I w L 0 F h b m d l c G F z d G U g a 2 9 s b 2 0 g d G 9 l Z 2 V 2 b 2 V n Z C 5 7 V H l w Z S w 1 f S Z x d W 9 0 O y w m c X V v d D t T Z W N 0 a W 9 u M S 9 C Z W d y b 3 R p b m c g M j A y M C 9 B Y W 5 n Z X B h c 3 R l I G t v b G 9 t I H R v Z W d l d m 9 l Z 2 Q x L n t C b 2 V r a m F h c i w 2 f S Z x d W 9 0 O 1 0 s J n F 1 b 3 Q 7 Q 2 9 s d W 1 u Q 2 9 1 b n Q m c X V v d D s 6 N y w m c X V v d D t L Z X l D b 2 x 1 b W 5 O Y W 1 l c y Z x d W 9 0 O z p b X S w m c X V v d D t D b 2 x 1 b W 5 J Z G V u d G l 0 a W V z J n F 1 b 3 Q 7 O l s m c X V v d D t T Z W N 0 a W 9 u M S 9 C Z W d y b 3 R p b m c g M j A y M C 9 W Z X J t Z W 5 p Z 3 Z 1 b G R p Z 2 R l I G t v b G 9 t L n t C Z W R y Y W c s M X 0 m c X V v d D s s J n F 1 b 3 Q 7 U 2 V j d G l v b j E v Q m V n c m 9 0 a W 5 n I D I w M j A v V H l w Z S B n Z X d p a n p p Z 2 Q x L n t H c m 9 v d G J v Z W t y Z W t l b m l u Z y A t I E t v c G l l L j E s M n 0 m c X V v d D s s J n F 1 b 3 Q 7 U 2 V j d G l v b j E v Q m V n c m 9 0 a W 5 n I D I w M j A v V H l w Z S B n Z X d p a n p p Z 2 Q x L n t H c m 9 v d G J v Z W t y Z W t l b m l u Z y A t I E t v c G l l L j I s M 3 0 m c X V v d D s s J n F 1 b 3 Q 7 U 2 V j d G l v b j E v Q m V n c m 9 0 a W 5 n I D I w M j A v V 2 F h c m R l I H Z l c n Z h b m d l b j E u e 0 V l c n N 0 Z S B 0 Z W t l b n M s M 3 0 m c X V v d D s s J n F 1 b 3 Q 7 U 2 V j d G l v b j E v S 2 x h c 3 N l c y 9 U e X B l I G d l d 2 l q e m l n Z C 5 7 S 2 x h c 3 N l L D B 9 J n F 1 b 3 Q 7 L C Z x d W 9 0 O 1 N l Y 3 R p b 2 4 x L 0 J l Z 3 J v d G l u Z y A y M D I w L 0 F h b m d l c G F z d G U g a 2 9 s b 2 0 g d G 9 l Z 2 V 2 b 2 V n Z C 5 7 V H l w Z S w 1 f S Z x d W 9 0 O y w m c X V v d D t T Z W N 0 a W 9 u M S 9 C Z W d y b 3 R p b m c g M j A y M C 9 B Y W 5 n Z X B h c 3 R l I G t v b G 9 t I H R v Z W d l d m 9 l Z 2 Q x L n t C b 2 V r a m F h c i w 2 f S Z x d W 9 0 O 1 0 s J n F 1 b 3 Q 7 U m V s Y X R p b 2 5 z a G l w S W 5 m b y Z x d W 9 0 O z p b X X 0 i L z 4 8 R W 5 0 c n k g V H l w Z T 0 i U m V z d W x 0 V H l w Z S I g V m F s d W U 9 I n N U Y W J s Z S I v P j x F b n R y e S B U e X B l P S J O Y X Z p Z 2 F 0 a W 9 u U 3 R l c E 5 h b W U i I F Z h b H V l P S J z T m F 2 a W d h d G l l I i 8 + P E V u d H J 5 I F R 5 c G U 9 I k Z p b G x P Y m p l Y 3 R U e X B l I i B W Y W x 1 Z T 0 i c 0 N v b m 5 l Y 3 R p b 2 5 P b m x 5 I i 8 + P E V u d H J 5 I F R 5 c G U 9 I k 5 h b W V V c G R h d G V k Q W Z 0 Z X J G a W x s I i B W Y W x 1 Z T 0 i b D A i L z 4 8 L 1 N 0 Y W J s Z U V u d H J p Z X M + P C 9 J d G V t P j x J d G V t P j x J d G V t T G 9 j Y X R p b 2 4 + P E l 0 Z W 1 U e X B l P k Z v c m 1 1 b G E 8 L 0 l 0 Z W 1 U e X B l P j x J d G V t U G F 0 a D 5 T Z W N 0 a W 9 u M S 9 J b n B 1 d E V 4 Y W N 0 L 0 J y b 2 4 8 L 0 l 0 Z W 1 Q Y X R o P j w v S X R l b U x v Y 2 F 0 a W 9 u P j x T d G F i b G V F b n R y a W V z L z 4 8 L 0 l 0 Z W 0 + P E l 0 Z W 0 + P E l 0 Z W 1 M b 2 N h d G l v b j 4 8 S X R l b V R 5 c G U + R m 9 y b X V s Y T w v S X R l b V R 5 c G U + P E l 0 Z W 1 Q Y X R o P l N l Y 3 R p b 2 4 x L 0 l u c H V 0 R X h h Y 3 Q v V H l w Z S U y M G d l d 2 l q e m l n Z D w v S X R l b V B h d G g + P C 9 J d G V t T G 9 j Y X R p b 2 4 + P F N 0 Y W J s Z U V u d H J p Z X M v P j w v S X R l b T 4 8 S X R l b T 4 8 S X R l b U x v Y 2 F 0 a W 9 u P j x J d G V t V H l w Z T 5 G b 3 J t d W x h P C 9 J d G V t V H l w Z T 4 8 S X R l b V B h d G g + U 2 V j d G l v b j E v S W 5 w d X R F e G F j d C 9 L b 2 x v b S U y M G d l Z H V w b G l j Z W V y Z D I 8 L 0 l 0 Z W 1 Q Y X R o P j w v S X R l b U x v Y 2 F 0 a W 9 u P j x T d G F i b G V F b n R y a W V z L z 4 8 L 0 l 0 Z W 0 + P E l 0 Z W 0 + P E l 0 Z W 1 M b 2 N h d G l v b j 4 8 S X R l b V R 5 c G U + R m 9 y b X V s Y T w v S X R l b V R 5 c G U + P E l 0 Z W 1 Q Y X R o P l N l Y 3 R p b 2 4 x L 0 l u c H V 0 R X h h Y 3 Q v R 2 U l Q z M l Q U J 4 d H J h a G V l c m Q l M j B q Y W F y P C 9 J d G V t U G F 0 a D 4 8 L 0 l 0 Z W 1 M b 2 N h d G l v b j 4 8 U 3 R h Y m x l R W 5 0 c m l l c y 8 + P C 9 J d G V t P j x J d G V t P j x J d G V t T G 9 j Y X R p b 2 4 + P E l 0 Z W 1 U e X B l P k Z v c m 1 1 b G E 8 L 0 l 0 Z W 1 U e X B l P j x J d G V t U G F 0 a D 5 T Z W N 0 a W 9 u M S 9 J b n B 1 d E V 4 Y W N 0 L 0 5 h b W V u J T I w d m F u J T I w a 2 9 s b 2 1 t Z W 4 l M j B n Z X d p a n p p Z 2 Q y P C 9 J d G V t U G F 0 a D 4 8 L 0 l 0 Z W 1 M b 2 N h d G l v b j 4 8 U 3 R h Y m x l R W 5 0 c m l l c y 8 + P C 9 J d G V t P j x J d G V t P j x J d G V t T G 9 j Y X R p b 2 4 + P E l 0 Z W 1 U e X B l P k Z v c m 1 1 b G E 8 L 0 l 0 Z W 1 U e X B l P j x J d G V t U G F 0 a D 5 T Z W N 0 a W 9 u M S 9 J b n B 1 d E V 4 Y W N 0 L 0 d l J U M z J U F C e H R y Y W h l Z X J k Z S U y M G 1 h Y W 5 k P C 9 J d G V t U G F 0 a D 4 8 L 0 l 0 Z W 1 M b 2 N h d G l v b j 4 8 U 3 R h Y m x l R W 5 0 c m l l c y 8 + P C 9 J d G V t P j x J d G V t P j x J d G V t T G 9 j Y X R p b 2 4 + P E l 0 Z W 1 U e X B l P k Z v c m 1 1 b G E 8 L 0 l 0 Z W 1 U e X B l P j x J d G V t U G F 0 a D 5 T Z W N 0 a W 9 u M S 9 J b n B 1 d E V 4 Y W N 0 L 0 d l J U M z J U F C e H R y Y W h l Z X J k Z S U y M G R h d H V t P C 9 J d G V t U G F 0 a D 4 8 L 0 l 0 Z W 1 M b 2 N h d G l v b j 4 8 U 3 R h Y m x l R W 5 0 c m l l c y 8 + P C 9 J d G V t P j x J d G V t P j x J d G V t T G 9 j Y X R p b 2 4 + P E l 0 Z W 1 U e X B l P k Z v c m 1 1 b G E 8 L 0 l 0 Z W 1 U e X B l P j x J d G V t U G F 0 a D 5 T Z W N 0 a W 9 u M S 9 J b n B 1 d E V 4 Y W N 0 L 0 t v b G 9 t J T I w Z 2 V k d X B s a W N l Z X J k P C 9 J d G V t U G F 0 a D 4 8 L 0 l 0 Z W 1 M b 2 N h d G l v b j 4 8 U 3 R h Y m x l R W 5 0 c m l l c y 8 + P C 9 J d G V t P j x J d G V t P j x J d G V t T G 9 j Y X R p b 2 4 + P E l 0 Z W 1 U e X B l P k Z v c m 1 1 b G E 8 L 0 l 0 Z W 1 U e X B l P j x J d G V t U G F 0 a D 5 T Z W N 0 a W 9 u M S 9 J b n B 1 d E V 4 Y W N 0 L 0 t v b G 9 t b W V u J T I w c 2 F t Z W 5 n Z X Z v Z W d k P C 9 J d G V t U G F 0 a D 4 8 L 0 l 0 Z W 1 M b 2 N h d G l v b j 4 8 U 3 R h Y m x l R W 5 0 c m l l c y 8 + P C 9 J d G V t P j x J d G V t P j x J d G V t T G 9 j Y X R p b 2 4 + P E l 0 Z W 1 U e X B l P k Z v c m 1 1 b G E 8 L 0 l 0 Z W 1 U e X B l P j x J d G V t U G F 0 a D 5 T Z W N 0 a W 9 u M S 9 J b n B 1 d E V 4 Y W N 0 L 1 d h Y X J k Z S U y M H Z l c n Z h b m d l b j w v S X R l b V B h d G g + P C 9 J d G V t T G 9 j Y X R p b 2 4 + P F N 0 Y W J s Z U V u d H J p Z X M v P j w v S X R l b T 4 8 S X R l b T 4 8 S X R l b U x v Y 2 F 0 a W 9 u P j x J d G V t V H l w Z T 5 G b 3 J t d W x h P C 9 J d G V t V H l w Z T 4 8 S X R l b V B h d G g + U 2 V j d G l v b j E v S W 5 w d X R F e G F j d C 9 W Z X J t Z W 5 p Z 3 Z 1 b G R p Z 2 R l J T I w a 2 9 s b 2 0 8 L 0 l 0 Z W 1 Q Y X R o P j w v S X R l b U x v Y 2 F 0 a W 9 u P j x T d G F i b G V F b n R y a W V z L z 4 8 L 0 l 0 Z W 0 + P E l 0 Z W 0 + P E l 0 Z W 1 M b 2 N h d G l v b j 4 8 S X R l b V R 5 c G U + R m 9 y b X V s Y T w v S X R l b V R 5 c G U + P E l 0 Z W 1 Q Y X R o P l N l Y 3 R p b 2 4 x L 0 l u c H V 0 R X h h Y 3 Q v S 2 9 s b 2 1 t Z W 4 l M j B z Y W 1 l b m d l d m 9 l Z 2 Q x P C 9 J d G V t U G F 0 a D 4 8 L 0 l 0 Z W 1 M b 2 N h d G l v b j 4 8 U 3 R h Y m x l R W 5 0 c m l l c y 8 + P C 9 J d G V t P j x J d G V t P j x J d G V t T G 9 j Y X R p b 2 4 + P E l 0 Z W 1 U e X B l P k Z v c m 1 1 b G E 8 L 0 l 0 Z W 1 U e X B l P j x J d G V t U G F 0 a D 5 T Z W N 0 a W 9 u M S 9 J b n B 1 d E V 4 Y W N 0 L 1 d h Y X J k Z S U y M H Z l c n Z h b m d l b j E 8 L 0 l 0 Z W 1 Q Y X R o P j w v S X R l b U x v Y 2 F 0 a W 9 u P j x T d G F i b G V F b n R y a W V z L z 4 8 L 0 l 0 Z W 0 + P E l 0 Z W 0 + P E l 0 Z W 1 M b 2 N h d G l v b j 4 8 S X R l b V R 5 c G U + R m 9 y b X V s Y T w v S X R l b V R 5 c G U + P E l 0 Z W 1 Q Y X R o P l N l Y 3 R p b 2 4 x L 0 l u c H V 0 R X h h Y 3 Q v S 2 9 s b 2 1 t Z W 4 l M j B z Y W 1 l b m d l d m 9 l Z 2 Q y P C 9 J d G V t U G F 0 a D 4 8 L 0 l 0 Z W 1 M b 2 N h d G l v b j 4 8 U 3 R h Y m x l R W 5 0 c m l l c y 8 + P C 9 J d G V t P j x J d G V t P j x J d G V t T G 9 j Y X R p b 2 4 + P E l 0 Z W 1 U e X B l P k Z v c m 1 1 b G E 8 L 0 l 0 Z W 1 U e X B l P j x J d G V t U G F 0 a D 5 T Z W N 0 a W 9 u M S 9 J b n B 1 d E V 4 Y W N 0 L 1 d h Y X J k Z S U y M H Z l c n Z h b m d l b j I 8 L 0 l 0 Z W 1 Q Y X R o P j w v S X R l b U x v Y 2 F 0 a W 9 u P j x T d G F i b G V F b n R y a W V z L z 4 8 L 0 l 0 Z W 0 + P E l 0 Z W 0 + P E l 0 Z W 1 M b 2 N h d G l v b j 4 8 S X R l b V R 5 c G U + R m 9 y b X V s Y T w v S X R l b V R 5 c G U + P E l 0 Z W 1 Q Y X R o P l N l Y 3 R p b 2 4 x L 0 l u c H V 0 R X h h Y 3 Q v S 2 9 s b 2 1 t Z W 4 l M j B z Y W 1 l b m d l d m 9 l Z 2 Q z P C 9 J d G V t U G F 0 a D 4 8 L 0 l 0 Z W 1 M b 2 N h d G l v b j 4 8 U 3 R h Y m x l R W 5 0 c m l l c y 8 + P C 9 J d G V t P j x J d G V t P j x J d G V t T G 9 j Y X R p b 2 4 + P E l 0 Z W 1 U e X B l P k Z v c m 1 1 b G E 8 L 0 l 0 Z W 1 U e X B l P j x J d G V t U G F 0 a D 5 T Z W N 0 a W 9 u M S 9 J b n B 1 d E V 4 Y W N 0 L 0 t v b G 9 t J T I w Z 2 V k d X B s a W N l Z X J k M T w v S X R l b V B h d G g + P C 9 J d G V t T G 9 j Y X R p b 2 4 + P F N 0 Y W J s Z U V u d H J p Z X M v P j w v S X R l b T 4 8 S X R l b T 4 8 S X R l b U x v Y 2 F 0 a W 9 u P j x J d G V t V H l w Z T 5 G b 3 J t d W x h P C 9 J d G V t V H l w Z T 4 8 S X R l b V B h d G g + U 2 V j d G l v b j E v S W 5 w d X R F e G F j d C 9 H Z S V D M y V B Q n h 0 c m F o Z W V y Z G U l M j B l Z X J z d G U l M j B 0 Z W t l b n M 8 L 0 l 0 Z W 1 Q Y X R o P j w v S X R l b U x v Y 2 F 0 a W 9 u P j x T d G F i b G V F b n R y a W V z L z 4 8 L 0 l 0 Z W 0 + P E l 0 Z W 0 + P E l 0 Z W 1 M b 2 N h d G l v b j 4 8 S X R l b V R 5 c G U + R m 9 y b X V s Y T w v S X R l b V R 5 c G U + P E l 0 Z W 1 Q Y X R o P l N l Y 3 R p b 2 4 x L 0 l u c H V 0 R X h h Y 3 Q v T m F t Z W 4 l M j B 2 Y W 4 l M j B r b 2 x v b W 1 l b i U y M G d l d 2 l q e m l n Z D w v S X R l b V B h d G g + P C 9 J d G V t T G 9 j Y X R p b 2 4 + P F N 0 Y W J s Z U V u d H J p Z X M v P j w v S X R l b T 4 8 S X R l b T 4 8 S X R l b U x v Y 2 F 0 a W 9 u P j x J d G V t V H l w Z T 5 G b 3 J t d W x h P C 9 J d G V t V H l w Z T 4 8 S X R l b V B h d G g + U 2 V j d G l v b j E v S W 5 w d X R F e G F j d C 9 U e X B l J T I w Z 2 V 3 a W p 6 a W d k M T w v S X R l b V B h d G g + P C 9 J d G V t T G 9 j Y X R p b 2 4 + P F N 0 Y W J s Z U V u d H J p Z X M v P j w v S X R l b T 4 8 S X R l b T 4 8 S X R l b U x v Y 2 F 0 a W 9 u P j x J d G V t V H l w Z T 5 G b 3 J t d W x h P C 9 J d G V t V H l w Z T 4 8 S X R l b V B h d G g + U 2 V j d G l v b j E v S W 5 w d X R F e G F j d C 9 R d W V y e S d z J T I w c 2 F t Z W 5 n Z X Z v Z W d k P C 9 J d G V t U G F 0 a D 4 8 L 0 l 0 Z W 1 M b 2 N h d G l v b j 4 8 U 3 R h Y m x l R W 5 0 c m l l c y 8 + P C 9 J d G V t P j x J d G V t P j x J d G V t T G 9 j Y X R p b 2 4 + P E l 0 Z W 1 U e X B l P k Z v c m 1 1 b G E 8 L 0 l 0 Z W 1 U e X B l P j x J d G V t U G F 0 a D 5 T Z W N 0 a W 9 u M S 9 J b n B 1 d E V 4 Y W N 0 L 0 t s Y X N z Z X M l M j B 1 a X R n Z X Z v d X d l b j w v S X R l b V B h d G g + P C 9 J d G V t T G 9 j Y X R p b 2 4 + P F N 0 Y W J s Z U V u d H J p Z X M v P j w v S X R l b T 4 8 S X R l b T 4 8 S X R l b U x v Y 2 F 0 a W 9 u P j x J d G V t V H l w Z T 5 G b 3 J t d W x h P C 9 J d G V t V H l w Z T 4 8 S X R l b V B h d G g + U 2 V j d G l v b j E v S W 5 w d X R F e G F j d C 9 L b 2 x v b W 1 l b i U y M H Z l c n d p a m R l c m Q 8 L 0 l 0 Z W 1 Q Y X R o P j w v S X R l b U x v Y 2 F 0 a W 9 u P j x T d G F i b G V F b n R y a W V z L z 4 8 L 0 l 0 Z W 0 + P E l 0 Z W 0 + P E l 0 Z W 1 M b 2 N h d G l v b j 4 8 S X R l b V R 5 c G U + R m 9 y b X V s Y T w v S X R l b V R 5 c G U + P E l 0 Z W 1 Q Y X R o P l N l Y 3 R p b 2 4 x L 0 l u c H V 0 R X h h Y 3 Q v R 2 U l Q z M l Q U J 4 d H J h a G V l c m R l J T I w Z W V y c 3 R l J T I w d G V r Z W 5 z M T w v S X R l b V B h d G g + P C 9 J d G V t T G 9 j Y X R p b 2 4 + P F N 0 Y W J s Z U V u d H J p Z X M v P j w v S X R l b T 4 8 S X R l b T 4 8 S X R l b U x v Y 2 F 0 a W 9 u P j x J d G V t V H l w Z T 5 G b 3 J t d W x h P C 9 J d G V t V H l w Z T 4 8 S X R l b V B h d G g + U 2 V j d G l v b j E v S W 5 w d X R F e G F j d C 9 X Y W F y Z G U l M j B 2 Z X J 2 Y W 5 n Z W 4 z P C 9 J d G V t U G F 0 a D 4 8 L 0 l 0 Z W 1 M b 2 N h d G l v b j 4 8 U 3 R h Y m x l R W 5 0 c m l l c y 8 + P C 9 J d G V t P j x J d G V t P j x J d G V t T G 9 j Y X R p b 2 4 + P E l 0 Z W 1 U e X B l P k Z v c m 1 1 b G E 8 L 0 l 0 Z W 1 U e X B l P j x J d G V t U G F 0 a D 5 T Z W N 0 a W 9 u M S 9 J b n B 1 d E V 4 Y W N 0 L 1 d h Y X J k Z S U y M H Z l c n Z h b m d l b j Q 8 L 0 l 0 Z W 1 Q Y X R o P j w v S X R l b U x v Y 2 F 0 a W 9 u P j x T d G F i b G V F b n R y a W V z L z 4 8 L 0 l 0 Z W 0 + P E l 0 Z W 0 + P E l 0 Z W 1 M b 2 N h d G l v b j 4 8 S X R l b V R 5 c G U + R m 9 y b X V s Y T w v S X R l b V R 5 c G U + P E l 0 Z W 1 Q Y X R o P l N l Y 3 R p b 2 4 x L 0 l u c H V 0 R X h h Y 3 Q v T m F t Z W 4 l M j B 2 Y W 4 l M j B r b 2 x v b W 1 l b i U y M G d l d 2 l q e m l n Z D E 8 L 0 l 0 Z W 1 Q Y X R o P j w v S X R l b U x v Y 2 F 0 a W 9 u P j x T d G F i b G V F b n R y a W V z L z 4 8 L 0 l 0 Z W 0 + P E l 0 Z W 0 + P E l 0 Z W 1 M b 2 N h d G l v b j 4 8 S X R l b V R 5 c G U + R m 9 y b X V s Y T w v S X R l b V R 5 c G U + P E l 0 Z W 1 Q Y X R o P l N l Y 3 R p b 2 4 x L 0 l u c H V 0 R X h h Y 3 Q v Q W F u Z 2 V w Y X N 0 Z S U y M G t v b G 9 t J T I w d G 9 l Z 2 V 2 b 2 V n Z D w v S X R l b V B h d G g + P C 9 J d G V t T G 9 j Y X R p b 2 4 + P F N 0 Y W J s Z U V u d H J p Z X M v P j w v S X R l b T 4 8 S X R l b T 4 8 S X R l b U x v Y 2 F 0 a W 9 u P j x J d G V t V H l w Z T 5 G b 3 J t d W x h P C 9 J d G V t V H l w Z T 4 8 S X R l b V B h d G g + U 2 V j d G l v b j E v S W 5 w d X R F e G F j d C 9 R d W V y e S U y M H R v Z W d l d m 9 l Z 2 Q 8 L 0 l 0 Z W 1 Q Y X R o P j w v S X R l b U x v Y 2 F 0 a W 9 u P j x T d G F i b G V F b n R y a W V z L z 4 8 L 0 l 0 Z W 0 + P E l 0 Z W 0 + P E l 0 Z W 1 M b 2 N h d G l v b j 4 8 S X R l b V R 5 c G U + R m 9 y b X V s Y T w v S X R l b V R 5 c G U + P E l 0 Z W 1 Q Y X R o P l N l Y 3 R p b 2 4 x L 0 t s Y X N z Z X M v Q n J v b j w v S X R l b V B h d G g + P C 9 J d G V t T G 9 j Y X R p b 2 4 + P F N 0 Y W J s Z U V u d H J p Z X M v P j w v S X R l b T 4 8 S X R l b T 4 8 S X R l b U x v Y 2 F 0 a W 9 u P j x J d G V t V H l w Z T 5 G b 3 J t d W x h P C 9 J d G V t V H l w Z T 4 8 S X R l b V B h d G g + U 2 V j d G l v b j E v S 2 x h c 3 N l c y 9 U e X B l J T I w Z 2 V 3 a W p 6 a W d k P C 9 J d G V t U G F 0 a D 4 8 L 0 l 0 Z W 1 M b 2 N h d G l v b j 4 8 U 3 R h Y m x l R W 5 0 c m l l c y 8 + P C 9 J d G V t P j x J d G V t P j x J d G V t T G 9 j Y X R p b 2 4 + P E l 0 Z W 1 U e X B l P k Z v c m 1 1 b G E 8 L 0 l 0 Z W 1 U e X B l P j x J d G V t U G F 0 a D 5 T Z W N 0 a W 9 u M S 9 C Z W d y b 3 R p b m c l M j A y M D I w L 0 J y b 2 4 8 L 0 l 0 Z W 1 Q Y X R o P j w v S X R l b U x v Y 2 F 0 a W 9 u P j x T d G F i b G V F b n R y a W V z L z 4 8 L 0 l 0 Z W 0 + P E l 0 Z W 0 + P E l 0 Z W 1 M b 2 N h d G l v b j 4 8 S X R l b V R 5 c G U + R m 9 y b X V s Y T w v S X R l b V R 5 c G U + P E l 0 Z W 1 Q Y X R o P l N l Y 3 R p b 2 4 x L 0 J l Z 3 J v d G l u Z y U y M D I w M j A v U m l q Z W 4 l M j B n Z W Z p b H R l c m Q 8 L 0 l 0 Z W 1 Q Y X R o P j w v S X R l b U x v Y 2 F 0 a W 9 u P j x T d G F i b G V F b n R y a W V z L z 4 8 L 0 l 0 Z W 0 + P E l 0 Z W 0 + P E l 0 Z W 1 M b 2 N h d G l v b j 4 8 S X R l b V R 5 c G U + R m 9 y b X V s Y T w v S X R l b V R 5 c G U + P E l 0 Z W 1 Q Y X R o P l N l Y 3 R p b 2 4 x L 0 J l Z 3 J v d G l u Z y U y M D I w M j A v V H l w Z S U y M G d l d 2 l q e m l n Z D w v S X R l b V B h d G g + P C 9 J d G V t T G 9 j Y X R p b 2 4 + P F N 0 Y W J s Z U V u d H J p Z X M v P j w v S X R l b T 4 8 S X R l b T 4 8 S X R l b U x v Y 2 F 0 a W 9 u P j x J d G V t V H l w Z T 5 G b 3 J t d W x h P C 9 J d G V t V H l w Z T 4 8 S X R l b V B h d G g + U 2 V j d G l v b j E v Q m V n c m 9 0 a W 5 n J T I w M j A y M C 9 C b 3 Z l b n N 0 Z S U y M H J p a m V u J T I w d m V y d 2 l q Z G V y Z D w v S X R l b V B h d G g + P C 9 J d G V t T G 9 j Y X R p b 2 4 + P F N 0 Y W J s Z U V u d H J p Z X M v P j w v S X R l b T 4 8 S X R l b T 4 8 S X R l b U x v Y 2 F 0 a W 9 u P j x J d G V t V H l w Z T 5 G b 3 J t d W x h P C 9 J d G V t V H l w Z T 4 8 S X R l b V B h d G g + U 2 V j d G l v b j E v Q m V n c m 9 0 a W 5 n J T I w M j A y M C 9 L b 2 x v b W 1 l b i U y M H Z l c n d p a m R l c m Q 8 L 0 l 0 Z W 1 Q Y X R o P j w v S X R l b U x v Y 2 F 0 a W 9 u P j x T d G F i b G V F b n R y a W V z L z 4 8 L 0 l 0 Z W 0 + P E l 0 Z W 0 + P E l 0 Z W 1 M b 2 N h d G l v b j 4 8 S X R l b V R 5 c G U + R m 9 y b X V s Y T w v S X R l b V R 5 c G U + P E l 0 Z W 1 Q Y X R o P l N l Y 3 R p b 2 4 x L 0 J l Z 3 J v d G l u Z y U y M D I w M j A v T m F t Z W 4 l M j B 2 Y W 4 l M j B r b 2 x v b W 1 l b i U y M G d l d 2 l q e m l n Z D w v S X R l b V B h d G g + P C 9 J d G V t T G 9 j Y X R p b 2 4 + P F N 0 Y W J s Z U V u d H J p Z X M v P j w v S X R l b T 4 8 S X R l b T 4 8 S X R l b U x v Y 2 F 0 a W 9 u P j x J d G V t V H l w Z T 5 G b 3 J t d W x h P C 9 J d G V t V H l w Z T 4 8 S X R l b V B h d G g + U 2 V j d G l v b j E v Q m V n c m 9 0 a W 5 n J T I w M j A y M C 9 L b 2 x v b S U y M G d l Z H V w b G l j Z W V y Z D w v S X R l b V B h d G g + P C 9 J d G V t T G 9 j Y X R p b 2 4 + P F N 0 Y W J s Z U V u d H J p Z X M v P j w v S X R l b T 4 8 S X R l b T 4 8 S X R l b U x v Y 2 F 0 a W 9 u P j x J d G V t V H l w Z T 5 G b 3 J t d W x h P C 9 J d G V t V H l w Z T 4 8 S X R l b V B h d G g + U 2 V j d G l v b j E v Q m V n c m 9 0 a W 5 n J T I w M j A y M C 9 X Y W F y Z G U l M j B 2 Z X J 2 Y W 5 n Z W 4 y P C 9 J d G V t U G F 0 a D 4 8 L 0 l 0 Z W 1 M b 2 N h d G l v b j 4 8 U 3 R h Y m x l R W 5 0 c m l l c y 8 + P C 9 J d G V t P j x J d G V t P j x J d G V t T G 9 j Y X R p b 2 4 + P E l 0 Z W 1 U e X B l P k Z v c m 1 1 b G E 8 L 0 l 0 Z W 1 U e X B l P j x J d G V t U G F 0 a D 5 T Z W N 0 a W 9 u M S 9 C Z W d y b 3 R p b m c l M j A y M D I w L 0 t v b G 9 t J T I w Z 2 V k d X B s a W N l Z X J k M T w v S X R l b V B h d G g + P C 9 J d G V t T G 9 j Y X R p b 2 4 + P F N 0 Y W J s Z U V u d H J p Z X M v P j w v S X R l b T 4 8 S X R l b T 4 8 S X R l b U x v Y 2 F 0 a W 9 u P j x J d G V t V H l w Z T 5 G b 3 J t d W x h P C 9 J d G V t V H l w Z T 4 8 S X R l b V B h d G g + U 2 V j d G l v b j E v Q m V n c m 9 0 a W 5 n J T I w M j A y M C 9 O Y W 1 l b i U y M H Z h b i U y M G t v b G 9 t b W V u J T I w Z 2 V 3 a W p 6 a W d k M z w v S X R l b V B h d G g + P C 9 J d G V t T G 9 j Y X R p b 2 4 + P F N 0 Y W J s Z U V u d H J p Z X M v P j w v S X R l b T 4 8 S X R l b T 4 8 S X R l b U x v Y 2 F 0 a W 9 u P j x J d G V t V H l w Z T 5 G b 3 J t d W x h P C 9 J d G V t V H l w Z T 4 8 S X R l b V B h d G g + U 2 V j d G l v b j E v Q m V n c m 9 0 a W 5 n J T I w M j A y M C 9 H Z S V D M y V B Q n h 0 c m F o Z W V y Z G U l M j B l Z X J z d G U l M j B 0 Z W t l b n M 8 L 0 l 0 Z W 1 Q Y X R o P j w v S X R l b U x v Y 2 F 0 a W 9 u P j x T d G F i b G V F b n R y a W V z L z 4 8 L 0 l 0 Z W 0 + P E l 0 Z W 0 + P E l 0 Z W 1 M b 2 N h d G l v b j 4 8 S X R l b V R 5 c G U + R m 9 y b X V s Y T w v S X R l b V R 5 c G U + P E l 0 Z W 1 Q Y X R o P l N l Y 3 R p b 2 4 x L 0 J l Z 3 J v d G l u Z y U y M D I w M j A v S W 5 n Z X Z v Z W d k Z S U y M G V l c n N 0 Z S U y M H R l a 2 V u c z w v S X R l b V B h d G g + P C 9 J d G V t T G 9 j Y X R p b 2 4 + P F N 0 Y W J s Z U V u d H J p Z X M v P j w v S X R l b T 4 8 S X R l b T 4 8 S X R l b U x v Y 2 F 0 a W 9 u P j x J d G V t V H l w Z T 5 G b 3 J t d W x h P C 9 J d G V t V H l w Z T 4 8 S X R l b V B h d G g + U 2 V j d G l v b j E v Q m V n c m 9 0 a W 5 n J T I w M j A y M C 9 X Y W F y Z G U l M j B 2 Z X J 2 Y W 5 n Z W 4 8 L 0 l 0 Z W 1 Q Y X R o P j w v S X R l b U x v Y 2 F 0 a W 9 u P j x T d G F i b G V F b n R y a W V z L z 4 8 L 0 l 0 Z W 0 + P E l 0 Z W 0 + P E l 0 Z W 1 M b 2 N h d G l v b j 4 8 S X R l b V R 5 c G U + R m 9 y b X V s Y T w v S X R l b V R 5 c G U + P E l 0 Z W 1 Q Y X R o P l N l Y 3 R p b 2 4 x L 0 J l Z 3 J v d G l u Z y U y M D I w M j A v V 2 F h c m R l J T I w d m V y d m F u Z 2 V u M T w v S X R l b V B h d G g + P C 9 J d G V t T G 9 j Y X R p b 2 4 + P F N 0 Y W J s Z U V u d H J p Z X M v P j w v S X R l b T 4 8 S X R l b T 4 8 S X R l b U x v Y 2 F 0 a W 9 u P j x J d G V t V H l w Z T 5 G b 3 J t d W x h P C 9 J d G V t V H l w Z T 4 8 S X R l b V B h d G g + U 2 V j d G l v b j E v Q m V n c m 9 0 a W 5 n J T I w M j A y M C 9 O Y W 1 l b i U y M H Z h b i U y M G t v b G 9 t b W V u J T I w Z 2 V 3 a W p 6 a W d k M T w v S X R l b V B h d G g + P C 9 J d G V t T G 9 j Y X R p b 2 4 + P F N 0 Y W J s Z U V u d H J p Z X M v P j w v S X R l b T 4 8 S X R l b T 4 8 S X R l b U x v Y 2 F 0 a W 9 u P j x J d G V t V H l w Z T 5 G b 3 J t d W x h P C 9 J d G V t V H l w Z T 4 8 S X R l b V B h d G g + U 2 V j d G l v b j E v Q m V n c m 9 0 a W 5 n J T I w M j A y M C 9 L b 2 x v b S U y M H N w b G l 0 c 2 V u J T I w b 3 A l M j B z Y 2 h l a W R p b m d z d G V r Z W 4 8 L 0 l 0 Z W 1 Q Y X R o P j w v S X R l b U x v Y 2 F 0 a W 9 u P j x T d G F i b G V F b n R y a W V z L z 4 8 L 0 l 0 Z W 0 + P E l 0 Z W 0 + P E l 0 Z W 1 M b 2 N h d G l v b j 4 8 S X R l b V R 5 c G U + R m 9 y b X V s Y T w v S X R l b V R 5 c G U + P E l 0 Z W 1 Q Y X R o P l N l Y 3 R p b 2 4 x L 0 J l Z 3 J v d G l u Z y U y M D I w M j A v V H l w Z S U y M G d l d 2 l q e m l n Z D E 8 L 0 l 0 Z W 1 Q Y X R o P j w v S X R l b U x v Y 2 F 0 a W 9 u P j x T d G F i b G V F b n R y a W V z L z 4 8 L 0 l 0 Z W 0 + P E l 0 Z W 0 + P E l 0 Z W 1 M b 2 N h d G l v b j 4 8 S X R l b V R 5 c G U + R m 9 y b X V s Y T w v S X R l b V R 5 c G U + P E l 0 Z W 1 Q Y X R o P l N l Y 3 R p b 2 4 x L 0 J l Z 3 J v d G l u Z y U y M D I w M j A v T m F t Z W 4 l M j B 2 Y W 4 l M j B r b 2 x v b W 1 l b i U y M G d l d 2 l q e m l n Z D I 8 L 0 l 0 Z W 1 Q Y X R o P j w v S X R l b U x v Y 2 F 0 a W 9 u P j x T d G F i b G V F b n R y a W V z L z 4 8 L 0 l 0 Z W 0 + P E l 0 Z W 0 + P E l 0 Z W 1 M b 2 N h d G l v b j 4 8 S X R l b V R 5 c G U + R m 9 y b X V s Y T w v S X R l b V R 5 c G U + P E l 0 Z W 1 Q Y X R o P l N l Y 3 R p b 2 4 x L 0 J l Z 3 J v d G l u Z y U y M D I w M j A v V m V y b W V u a W d 2 d W x k a W d k Z S U y M G t v b G 9 t P C 9 J d G V t U G F 0 a D 4 8 L 0 l 0 Z W 1 M b 2 N h d G l v b j 4 8 U 3 R h Y m x l R W 5 0 c m l l c y 8 + P C 9 J d G V t P j x J d G V t P j x J d G V t T G 9 j Y X R p b 2 4 + P E l 0 Z W 1 U e X B l P k Z v c m 1 1 b G E 8 L 0 l 0 Z W 1 U e X B l P j x J d G V t U G F 0 a D 5 T Z W N 0 a W 9 u M S 9 C Z W d y b 3 R p b m c l M j A y M D I w L 1 R 5 c G U l M j B n Z X d p a n p p Z 2 Q y P C 9 J d G V t U G F 0 a D 4 8 L 0 l 0 Z W 1 M b 2 N h d G l v b j 4 8 U 3 R h Y m x l R W 5 0 c m l l c y 8 + P C 9 J d G V t P j x J d G V t P j x J d G V t T G 9 j Y X R p b 2 4 + P E l 0 Z W 1 U e X B l P k Z v c m 1 1 b G E 8 L 0 l 0 Z W 1 U e X B l P j x J d G V t U G F 0 a D 5 T Z W N 0 a W 9 u M S 9 C Z W d y b 3 R p b m c l M j A y M D I w L 1 F 1 Z X J 5 J 3 M l M j B z Y W 1 l b m d l d m 9 l Z 2 Q 8 L 0 l 0 Z W 1 Q Y X R o P j w v S X R l b U x v Y 2 F 0 a W 9 u P j x T d G F i b G V F b n R y a W V z L z 4 8 L 0 l 0 Z W 0 + P E l 0 Z W 0 + P E l 0 Z W 1 M b 2 N h d G l v b j 4 8 S X R l b V R 5 c G U + R m 9 y b X V s Y T w v S X R l b V R 5 c G U + P E l 0 Z W 1 Q Y X R o P l N l Y 3 R p b 2 4 x L 0 J l Z 3 J v d G l u Z y U y M D I w M j A v S 2 x h c 3 N l c y U y M H V p d G d l d m 9 1 d 2 V u P C 9 J d G V t U G F 0 a D 4 8 L 0 l 0 Z W 1 M b 2 N h d G l v b j 4 8 U 3 R h Y m x l R W 5 0 c m l l c y 8 + P C 9 J d G V t P j x J d G V t P j x J d G V t T G 9 j Y X R p b 2 4 + P E l 0 Z W 1 U e X B l P k Z v c m 1 1 b G E 8 L 0 l 0 Z W 1 U e X B l P j x J d G V t U G F 0 a D 5 T Z W N 0 a W 9 u M S 9 C Z W d y b 3 R p b m c l M j A y M D I w L 0 t v b G 9 t b W V u J T I w d m V y d 2 l q Z G V y Z D I 8 L 0 l 0 Z W 1 Q Y X R o P j w v S X R l b U x v Y 2 F 0 a W 9 u P j x T d G F i b G V F b n R y a W V z L z 4 8 L 0 l 0 Z W 0 + P E l 0 Z W 0 + P E l 0 Z W 1 M b 2 N h d G l v b j 4 8 S X R l b V R 5 c G U + R m 9 y b X V s Y T w v S X R l b V R 5 c G U + P E l 0 Z W 1 Q Y X R o P l N l Y 3 R p b 2 4 x L 0 J l Z 3 J v d G l u Z y U y M D I w M j A v Q W F u Z 2 V w Y X N 0 Z S U y M G t v b G 9 t J T I w d G 9 l Z 2 V 2 b 2 V n Z D w v S X R l b V B h d G g + P C 9 J d G V t T G 9 j Y X R p b 2 4 + P F N 0 Y W J s Z U V u d H J p Z X M v P j w v S X R l b T 4 8 S X R l b T 4 8 S X R l b U x v Y 2 F 0 a W 9 u P j x J d G V t V H l w Z T 5 G b 3 J t d W x h P C 9 J d G V t V H l w Z T 4 8 S X R l b V B h d G g + U 2 V j d G l v b j E v Q m V n c m 9 0 a W 5 n J T I w M j A y M C 9 B Y W 5 n Z X B h c 3 R l J T I w a 2 9 s b 2 0 l M j B 0 b 2 V n Z X Z v Z W d k M T w v S X R l b V B h d G g + P C 9 J d G V t T G 9 j Y X R p b 2 4 + P F N 0 Y W J s Z U V u d H J p Z X M v P j w v S X R l b T 4 8 S X R l b T 4 8 S X R l b U x v Y 2 F 0 a W 9 u P j x J d G V t V H l w Z T 5 G b 3 J t d W x h P C 9 J d G V t V H l w Z T 4 8 S X R l b V B h d G g + U 2 V j d G l v b j E v S W 5 w d X R F e G F j d C U y M C g y K S 9 C c m 9 u P C 9 J d G V t U G F 0 a D 4 8 L 0 l 0 Z W 1 M b 2 N h d G l v b j 4 8 U 3 R h Y m x l R W 5 0 c m l l c y 8 + P C 9 J d G V t P j x J d G V t P j x J d G V t T G 9 j Y X R p b 2 4 + P E l 0 Z W 1 U e X B l P k Z v c m 1 1 b G E 8 L 0 l 0 Z W 1 U e X B l P j x J d G V t U G F 0 a D 5 T Z W N 0 a W 9 u M S 9 J b n B 1 d E V 4 Y W N 0 J T I w K D I p L 1 R 5 c G U l M j B n Z X d p a n p p Z 2 Q 8 L 0 l 0 Z W 1 Q Y X R o P j w v S X R l b U x v Y 2 F 0 a W 9 u P j x T d G F i b G V F b n R y a W V z L z 4 8 L 0 l 0 Z W 0 + P E l 0 Z W 0 + P E l 0 Z W 1 M b 2 N h d G l v b j 4 8 S X R l b V R 5 c G U + R m 9 y b X V s Y T w v S X R l b V R 5 c G U + P E l 0 Z W 1 Q Y X R o P l N l Y 3 R p b 2 4 x L 0 l u c H V 0 R X h h Y 3 Q l M j A o M i k v S 2 9 s b 2 0 l M j B n Z W R 1 c G x p Y 2 V l c m Q y P C 9 J d G V t U G F 0 a D 4 8 L 0 l 0 Z W 1 M b 2 N h d G l v b j 4 8 U 3 R h Y m x l R W 5 0 c m l l c y 8 + P C 9 J d G V t P j x J d G V t P j x J d G V t T G 9 j Y X R p b 2 4 + P E l 0 Z W 1 U e X B l P k Z v c m 1 1 b G E 8 L 0 l 0 Z W 1 U e X B l P j x J d G V t U G F 0 a D 5 T Z W N 0 a W 9 u M S 9 J b n B 1 d E V 4 Y W N 0 J T I w K D I p L 0 d l J U M z J U F C e H R y Y W h l Z X J k J T I w a m F h c j w v S X R l b V B h d G g + P C 9 J d G V t T G 9 j Y X R p b 2 4 + P F N 0 Y W J s Z U V u d H J p Z X M v P j w v S X R l b T 4 8 S X R l b T 4 8 S X R l b U x v Y 2 F 0 a W 9 u P j x J d G V t V H l w Z T 5 G b 3 J t d W x h P C 9 J d G V t V H l w Z T 4 8 S X R l b V B h d G g + U 2 V j d G l v b j E v S W 5 w d X R F e G F j d C U y M C g y K S 9 O Y W 1 l b i U y M H Z h b i U y M G t v b G 9 t b W V u J T I w Z 2 V 3 a W p 6 a W d k M j w v S X R l b V B h d G g + P C 9 J d G V t T G 9 j Y X R p b 2 4 + P F N 0 Y W J s Z U V u d H J p Z X M v P j w v S X R l b T 4 8 S X R l b T 4 8 S X R l b U x v Y 2 F 0 a W 9 u P j x J d G V t V H l w Z T 5 G b 3 J t d W x h P C 9 J d G V t V H l w Z T 4 8 S X R l b V B h d G g + U 2 V j d G l v b j E v S W 5 w d X R F e G F j d C U y M C g y K S 9 H Z S V D M y V B Q n h 0 c m F o Z W V y Z G U l M j B t Y W F u Z D w v S X R l b V B h d G g + P C 9 J d G V t T G 9 j Y X R p b 2 4 + P F N 0 Y W J s Z U V u d H J p Z X M v P j w v S X R l b T 4 8 S X R l b T 4 8 S X R l b U x v Y 2 F 0 a W 9 u P j x J d G V t V H l w Z T 5 G b 3 J t d W x h P C 9 J d G V t V H l w Z T 4 8 S X R l b V B h d G g + U 2 V j d G l v b j E v S W 5 w d X R F e G F j d C U y M C g y K S 9 H Z S V D M y V B Q n h 0 c m F o Z W V y Z G U l M j B k Y X R 1 b T w v S X R l b V B h d G g + P C 9 J d G V t T G 9 j Y X R p b 2 4 + P F N 0 Y W J s Z U V u d H J p Z X M v P j w v S X R l b T 4 8 S X R l b T 4 8 S X R l b U x v Y 2 F 0 a W 9 u P j x J d G V t V H l w Z T 5 G b 3 J t d W x h P C 9 J d G V t V H l w Z T 4 8 S X R l b V B h d G g + U 2 V j d G l v b j E v S W 5 w d X R F e G F j d C U y M C g y K S 9 L b 2 x v b S U y M G d l Z H V w b G l j Z W V y Z D w v S X R l b V B h d G g + P C 9 J d G V t T G 9 j Y X R p b 2 4 + P F N 0 Y W J s Z U V u d H J p Z X M v P j w v S X R l b T 4 8 S X R l b T 4 8 S X R l b U x v Y 2 F 0 a W 9 u P j x J d G V t V H l w Z T 5 G b 3 J t d W x h P C 9 J d G V t V H l w Z T 4 8 S X R l b V B h d G g + U 2 V j d G l v b j E v S W 5 w d X R F e G F j d C U y M C g y K S 9 L b 2 x v b W 1 l b i U y M H N h b W V u Z 2 V 2 b 2 V n Z D w v S X R l b V B h d G g + P C 9 J d G V t T G 9 j Y X R p b 2 4 + P F N 0 Y W J s Z U V u d H J p Z X M v P j w v S X R l b T 4 8 S X R l b T 4 8 S X R l b U x v Y 2 F 0 a W 9 u P j x J d G V t V H l w Z T 5 G b 3 J t d W x h P C 9 J d G V t V H l w Z T 4 8 S X R l b V B h d G g + U 2 V j d G l v b j E v S W 5 w d X R F e G F j d C U y M C g y K S 9 X Y W F y Z G U l M j B 2 Z X J 2 Y W 5 n Z W 4 8 L 0 l 0 Z W 1 Q Y X R o P j w v S X R l b U x v Y 2 F 0 a W 9 u P j x T d G F i b G V F b n R y a W V z L z 4 8 L 0 l 0 Z W 0 + P E l 0 Z W 0 + P E l 0 Z W 1 M b 2 N h d G l v b j 4 8 S X R l b V R 5 c G U + R m 9 y b X V s Y T w v S X R l b V R 5 c G U + P E l 0 Z W 1 Q Y X R o P l N l Y 3 R p b 2 4 x L 0 l u c H V 0 R X h h Y 3 Q l M j A o M i k v V m V y b W V u a W d 2 d W x k a W d k Z S U y M G t v b G 9 t P C 9 J d G V t U G F 0 a D 4 8 L 0 l 0 Z W 1 M b 2 N h d G l v b j 4 8 U 3 R h Y m x l R W 5 0 c m l l c y 8 + P C 9 J d G V t P j x J d G V t P j x J d G V t T G 9 j Y X R p b 2 4 + P E l 0 Z W 1 U e X B l P k Z v c m 1 1 b G E 8 L 0 l 0 Z W 1 U e X B l P j x J d G V t U G F 0 a D 5 T Z W N 0 a W 9 u M S 9 J b n B 1 d E V 4 Y W N 0 J T I w K D I p L 0 t v b G 9 t b W V u J T I w c 2 F t Z W 5 n Z X Z v Z W d k M T w v S X R l b V B h d G g + P C 9 J d G V t T G 9 j Y X R p b 2 4 + P F N 0 Y W J s Z U V u d H J p Z X M v P j w v S X R l b T 4 8 S X R l b T 4 8 S X R l b U x v Y 2 F 0 a W 9 u P j x J d G V t V H l w Z T 5 G b 3 J t d W x h P C 9 J d G V t V H l w Z T 4 8 S X R l b V B h d G g + U 2 V j d G l v b j E v S W 5 w d X R F e G F j d C U y M C g y K S 9 X Y W F y Z G U l M j B 2 Z X J 2 Y W 5 n Z W 4 x P C 9 J d G V t U G F 0 a D 4 8 L 0 l 0 Z W 1 M b 2 N h d G l v b j 4 8 U 3 R h Y m x l R W 5 0 c m l l c y 8 + P C 9 J d G V t P j x J d G V t P j x J d G V t T G 9 j Y X R p b 2 4 + P E l 0 Z W 1 U e X B l P k Z v c m 1 1 b G E 8 L 0 l 0 Z W 1 U e X B l P j x J d G V t U G F 0 a D 5 T Z W N 0 a W 9 u M S 9 J b n B 1 d E V 4 Y W N 0 J T I w K D I p L 0 t v b G 9 t b W V u J T I w c 2 F t Z W 5 n Z X Z v Z W d k M j w v S X R l b V B h d G g + P C 9 J d G V t T G 9 j Y X R p b 2 4 + P F N 0 Y W J s Z U V u d H J p Z X M v P j w v S X R l b T 4 8 S X R l b T 4 8 S X R l b U x v Y 2 F 0 a W 9 u P j x J d G V t V H l w Z T 5 G b 3 J t d W x h P C 9 J d G V t V H l w Z T 4 8 S X R l b V B h d G g + U 2 V j d G l v b j E v S W 5 w d X R F e G F j d C U y M C g y K S 9 X Y W F y Z G U l M j B 2 Z X J 2 Y W 5 n Z W 4 y P C 9 J d G V t U G F 0 a D 4 8 L 0 l 0 Z W 1 M b 2 N h d G l v b j 4 8 U 3 R h Y m x l R W 5 0 c m l l c y 8 + P C 9 J d G V t P j x J d G V t P j x J d G V t T G 9 j Y X R p b 2 4 + P E l 0 Z W 1 U e X B l P k Z v c m 1 1 b G E 8 L 0 l 0 Z W 1 U e X B l P j x J d G V t U G F 0 a D 5 T Z W N 0 a W 9 u M S 9 J b n B 1 d E V 4 Y W N 0 J T I w K D I p L 0 t v b G 9 t b W V u J T I w c 2 F t Z W 5 n Z X Z v Z W d k M z w v S X R l b V B h d G g + P C 9 J d G V t T G 9 j Y X R p b 2 4 + P F N 0 Y W J s Z U V u d H J p Z X M v P j w v S X R l b T 4 8 S X R l b T 4 8 S X R l b U x v Y 2 F 0 a W 9 u P j x J d G V t V H l w Z T 5 G b 3 J t d W x h P C 9 J d G V t V H l w Z T 4 8 S X R l b V B h d G g + U 2 V j d G l v b j E v S W 5 w d X R F e G F j d C U y M C g y K S 9 L b 2 x v b S U y M G d l Z H V w b G l j Z W V y Z D E 8 L 0 l 0 Z W 1 Q Y X R o P j w v S X R l b U x v Y 2 F 0 a W 9 u P j x T d G F i b G V F b n R y a W V z L z 4 8 L 0 l 0 Z W 0 + P E l 0 Z W 0 + P E l 0 Z W 1 M b 2 N h d G l v b j 4 8 S X R l b V R 5 c G U + R m 9 y b X V s Y T w v S X R l b V R 5 c G U + P E l 0 Z W 1 Q Y X R o P l N l Y 3 R p b 2 4 x L 0 l u c H V 0 R X h h Y 3 Q l M j A o M i k v R 2 U l Q z M l Q U J 4 d H J h a G V l c m R l J T I w Z W V y c 3 R l J T I w d G V r Z W 5 z P C 9 J d G V t U G F 0 a D 4 8 L 0 l 0 Z W 1 M b 2 N h d G l v b j 4 8 U 3 R h Y m x l R W 5 0 c m l l c y 8 + P C 9 J d G V t P j x J d G V t P j x J d G V t T G 9 j Y X R p b 2 4 + P E l 0 Z W 1 U e X B l P k Z v c m 1 1 b G E 8 L 0 l 0 Z W 1 U e X B l P j x J d G V t U G F 0 a D 5 T Z W N 0 a W 9 u M S 9 J b n B 1 d E V 4 Y W N 0 J T I w K D I p L 0 5 h b W V u J T I w d m F u J T I w a 2 9 s b 2 1 t Z W 4 l M j B n Z X d p a n p p Z 2 Q 8 L 0 l 0 Z W 1 Q Y X R o P j w v S X R l b U x v Y 2 F 0 a W 9 u P j x T d G F i b G V F b n R y a W V z L z 4 8 L 0 l 0 Z W 0 + P E l 0 Z W 0 + P E l 0 Z W 1 M b 2 N h d G l v b j 4 8 S X R l b V R 5 c G U + R m 9 y b X V s Y T w v S X R l b V R 5 c G U + P E l 0 Z W 1 Q Y X R o P l N l Y 3 R p b 2 4 x L 0 l u c H V 0 R X h h Y 3 Q l M j A o M i k v V H l w Z S U y M G d l d 2 l q e m l n Z D E 8 L 0 l 0 Z W 1 Q Y X R o P j w v S X R l b U x v Y 2 F 0 a W 9 u P j x T d G F i b G V F b n R y a W V z L z 4 8 L 0 l 0 Z W 0 + P E l 0 Z W 0 + P E l 0 Z W 1 M b 2 N h d G l v b j 4 8 S X R l b V R 5 c G U + R m 9 y b X V s Y T w v S X R l b V R 5 c G U + P E l 0 Z W 1 Q Y X R o P l N l Y 3 R p b 2 4 x L 0 l u c H V 0 R X h h Y 3 Q l M j A o M i k v U X V l c n k n c y U y M H N h b W V u Z 2 V 2 b 2 V n Z D w v S X R l b V B h d G g + P C 9 J d G V t T G 9 j Y X R p b 2 4 + P F N 0 Y W J s Z U V u d H J p Z X M v P j w v S X R l b T 4 8 S X R l b T 4 8 S X R l b U x v Y 2 F 0 a W 9 u P j x J d G V t V H l w Z T 5 G b 3 J t d W x h P C 9 J d G V t V H l w Z T 4 8 S X R l b V B h d G g + U 2 V j d G l v b j E v S W 5 w d X R F e G F j d C U y M C g y K S 9 L b G F z c 2 V z J T I w d W l 0 Z 2 V 2 b 3 V 3 Z W 4 8 L 0 l 0 Z W 1 Q Y X R o P j w v S X R l b U x v Y 2 F 0 a W 9 u P j x T d G F i b G V F b n R y a W V z L z 4 8 L 0 l 0 Z W 0 + P E l 0 Z W 0 + P E l 0 Z W 1 M b 2 N h d G l v b j 4 8 S X R l b V R 5 c G U + R m 9 y b X V s Y T w v S X R l b V R 5 c G U + P E l 0 Z W 1 Q Y X R o P l N l Y 3 R p b 2 4 x L 0 l u c H V 0 R X h h Y 3 Q l M j A o M i k v S 2 9 s b 2 1 t Z W 4 l M j B 2 Z X J 3 a W p k Z X J k P C 9 J d G V t U G F 0 a D 4 8 L 0 l 0 Z W 1 M b 2 N h d G l v b j 4 8 U 3 R h Y m x l R W 5 0 c m l l c y 8 + P C 9 J d G V t P j x J d G V t P j x J d G V t T G 9 j Y X R p b 2 4 + P E l 0 Z W 1 U e X B l P k Z v c m 1 1 b G E 8 L 0 l 0 Z W 1 U e X B l P j x J d G V t U G F 0 a D 5 T Z W N 0 a W 9 u M S 9 J b n B 1 d E V 4 Y W N 0 J T I w K D I p L 0 d l J U M z J U F C e H R y Y W h l Z X J k Z S U y M G V l c n N 0 Z S U y M H R l a 2 V u c z E 8 L 0 l 0 Z W 1 Q Y X R o P j w v S X R l b U x v Y 2 F 0 a W 9 u P j x T d G F i b G V F b n R y a W V z L z 4 8 L 0 l 0 Z W 0 + P E l 0 Z W 0 + P E l 0 Z W 1 M b 2 N h d G l v b j 4 8 S X R l b V R 5 c G U + R m 9 y b X V s Y T w v S X R l b V R 5 c G U + P E l 0 Z W 1 Q Y X R o P l N l Y 3 R p b 2 4 x L 0 l u c H V 0 R X h h Y 3 Q l M j A o M i k v V 2 F h c m R l J T I w d m V y d m F u Z 2 V u M z w v S X R l b V B h d G g + P C 9 J d G V t T G 9 j Y X R p b 2 4 + P F N 0 Y W J s Z U V u d H J p Z X M v P j w v S X R l b T 4 8 S X R l b T 4 8 S X R l b U x v Y 2 F 0 a W 9 u P j x J d G V t V H l w Z T 5 G b 3 J t d W x h P C 9 J d G V t V H l w Z T 4 8 S X R l b V B h d G g + U 2 V j d G l v b j E v S W 5 w d X R F e G F j d C U y M C g y K S 9 X Y W F y Z G U l M j B 2 Z X J 2 Y W 5 n Z W 4 0 P C 9 J d G V t U G F 0 a D 4 8 L 0 l 0 Z W 1 M b 2 N h d G l v b j 4 8 U 3 R h Y m x l R W 5 0 c m l l c y 8 + P C 9 J d G V t P j x J d G V t P j x J d G V t T G 9 j Y X R p b 2 4 + P E l 0 Z W 1 U e X B l P k Z v c m 1 1 b G E 8 L 0 l 0 Z W 1 U e X B l P j x J d G V t U G F 0 a D 5 T Z W N 0 a W 9 u M S 9 J b n B 1 d E V 4 Y W N 0 J T I w K D I p L 0 5 h b W V u J T I w d m F u J T I w a 2 9 s b 2 1 t Z W 4 l M j B n Z X d p a n p p Z 2 Q x P C 9 J d G V t U G F 0 a D 4 8 L 0 l 0 Z W 1 M b 2 N h d G l v b j 4 8 U 3 R h Y m x l R W 5 0 c m l l c y 8 + P C 9 J d G V t P j x J d G V t P j x J d G V t T G 9 j Y X R p b 2 4 + P E l 0 Z W 1 U e X B l P k Z v c m 1 1 b G E 8 L 0 l 0 Z W 1 U e X B l P j x J d G V t U G F 0 a D 5 T Z W N 0 a W 9 u M S 9 J b n B 1 d E V 4 Y W N 0 J T I w K D I p L 0 F h b m d l c G F z d G U l M j B r b 2 x v b S U y M H R v Z W d l d m 9 l Z 2 Q 8 L 0 l 0 Z W 1 Q Y X R o P j w v S X R l b U x v Y 2 F 0 a W 9 u P j x T d G F i b G V F b n R y a W V z L z 4 8 L 0 l 0 Z W 0 + P E l 0 Z W 0 + P E l 0 Z W 1 M b 2 N h d G l v b j 4 8 S X R l b V R 5 c G U + R m 9 y b X V s Y T w v S X R l b V R 5 c G U + P E l 0 Z W 1 Q Y X R o P l N l Y 3 R p b 2 4 x L 0 l u c H V 0 R X h h Y 3 Q l M j A o M i k v U X V l c n k l M j B 0 b 2 V n Z X Z v Z W d k P C 9 J d G V t U G F 0 a D 4 8 L 0 l 0 Z W 1 M b 2 N h d G l v b j 4 8 U 3 R h Y m x l R W 5 0 c m l l c y 8 + P C 9 J d G V t P j x J d G V t P j x J d G V t T G 9 j Y X R p b 2 4 + P E l 0 Z W 1 U e X B l P k Z v c m 1 1 b G E 8 L 0 l 0 Z W 1 U e X B l P j x J d G V t U G F 0 a D 5 T Z W N 0 a W 9 u M S 9 L b G F z c 2 V z J T I w K D I p L 0 J y b 2 4 8 L 0 l 0 Z W 1 Q Y X R o P j w v S X R l b U x v Y 2 F 0 a W 9 u P j x T d G F i b G V F b n R y a W V z L z 4 8 L 0 l 0 Z W 0 + P E l 0 Z W 0 + P E l 0 Z W 1 M b 2 N h d G l v b j 4 8 S X R l b V R 5 c G U + R m 9 y b X V s Y T w v S X R l b V R 5 c G U + P E l 0 Z W 1 Q Y X R o P l N l Y 3 R p b 2 4 x L 0 t s Y X N z Z X M l M j A o M i k v V H l w Z S U y M G d l d 2 l q e m l n Z D w v S X R l b V B h d G g + P C 9 J d G V t T G 9 j Y X R p b 2 4 + P F N 0 Y W J s Z U V u d H J p Z X M v P j w v S X R l b T 4 8 S X R l b T 4 8 S X R l b U x v Y 2 F 0 a W 9 u P j x J d G V t V H l w Z T 5 G b 3 J t d W x h P C 9 J d G V t V H l w Z T 4 8 S X R l b V B h d G g + U 2 V j d G l v b j E v Q m V n c m 9 0 a W 5 n J T I w M j A y M C U y M C g y K S 9 C c m 9 u P C 9 J d G V t U G F 0 a D 4 8 L 0 l 0 Z W 1 M b 2 N h d G l v b j 4 8 U 3 R h Y m x l R W 5 0 c m l l c y 8 + P C 9 J d G V t P j x J d G V t P j x J d G V t T G 9 j Y X R p b 2 4 + P E l 0 Z W 1 U e X B l P k Z v c m 1 1 b G E 8 L 0 l 0 Z W 1 U e X B l P j x J d G V t U G F 0 a D 5 T Z W N 0 a W 9 u M S 9 C Z W d y b 3 R p b m c l M j A y M D I w J T I w K D I p L 1 J p a m V u J T I w Z 2 V m a W x 0 Z X J k P C 9 J d G V t U G F 0 a D 4 8 L 0 l 0 Z W 1 M b 2 N h d G l v b j 4 8 U 3 R h Y m x l R W 5 0 c m l l c y 8 + P C 9 J d G V t P j x J d G V t P j x J d G V t T G 9 j Y X R p b 2 4 + P E l 0 Z W 1 U e X B l P k Z v c m 1 1 b G E 8 L 0 l 0 Z W 1 U e X B l P j x J d G V t U G F 0 a D 5 T Z W N 0 a W 9 u M S 9 C Z W d y b 3 R p b m c l M j A y M D I w J T I w K D I p L 1 R 5 c G U l M j B n Z X d p a n p p Z 2 Q 8 L 0 l 0 Z W 1 Q Y X R o P j w v S X R l b U x v Y 2 F 0 a W 9 u P j x T d G F i b G V F b n R y a W V z L z 4 8 L 0 l 0 Z W 0 + P E l 0 Z W 0 + P E l 0 Z W 1 M b 2 N h d G l v b j 4 8 S X R l b V R 5 c G U + R m 9 y b X V s Y T w v S X R l b V R 5 c G U + P E l 0 Z W 1 Q Y X R o P l N l Y 3 R p b 2 4 x L 0 J l Z 3 J v d G l u Z y U y M D I w M j A l M j A o M i k v Q m 9 2 Z W 5 z d G U l M j B y a W p l b i U y M H Z l c n d p a m R l c m Q 8 L 0 l 0 Z W 1 Q Y X R o P j w v S X R l b U x v Y 2 F 0 a W 9 u P j x T d G F i b G V F b n R y a W V z L z 4 8 L 0 l 0 Z W 0 + P E l 0 Z W 0 + P E l 0 Z W 1 M b 2 N h d G l v b j 4 8 S X R l b V R 5 c G U + R m 9 y b X V s Y T w v S X R l b V R 5 c G U + P E l 0 Z W 1 Q Y X R o P l N l Y 3 R p b 2 4 x L 0 J l Z 3 J v d G l u Z y U y M D I w M j A l M j A o M i k v S 2 9 s b 2 1 t Z W 4 l M j B 2 Z X J 3 a W p k Z X J k P C 9 J d G V t U G F 0 a D 4 8 L 0 l 0 Z W 1 M b 2 N h d G l v b j 4 8 U 3 R h Y m x l R W 5 0 c m l l c y 8 + P C 9 J d G V t P j x J d G V t P j x J d G V t T G 9 j Y X R p b 2 4 + P E l 0 Z W 1 U e X B l P k Z v c m 1 1 b G E 8 L 0 l 0 Z W 1 U e X B l P j x J d G V t U G F 0 a D 5 T Z W N 0 a W 9 u M S 9 C Z W d y b 3 R p b m c l M j A y M D I w J T I w K D I p L 0 5 h b W V u J T I w d m F u J T I w a 2 9 s b 2 1 t Z W 4 l M j B n Z X d p a n p p Z 2 Q 8 L 0 l 0 Z W 1 Q Y X R o P j w v S X R l b U x v Y 2 F 0 a W 9 u P j x T d G F i b G V F b n R y a W V z L z 4 8 L 0 l 0 Z W 0 + P E l 0 Z W 0 + P E l 0 Z W 1 M b 2 N h d G l v b j 4 8 S X R l b V R 5 c G U + R m 9 y b X V s Y T w v S X R l b V R 5 c G U + P E l 0 Z W 1 Q Y X R o P l N l Y 3 R p b 2 4 x L 0 J l Z 3 J v d G l u Z y U y M D I w M j A l M j A o M i k v S 2 9 s b 2 0 l M j B n Z W R 1 c G x p Y 2 V l c m Q 8 L 0 l 0 Z W 1 Q Y X R o P j w v S X R l b U x v Y 2 F 0 a W 9 u P j x T d G F i b G V F b n R y a W V z L z 4 8 L 0 l 0 Z W 0 + P E l 0 Z W 0 + P E l 0 Z W 1 M b 2 N h d G l v b j 4 8 S X R l b V R 5 c G U + R m 9 y b X V s Y T w v S X R l b V R 5 c G U + P E l 0 Z W 1 Q Y X R o P l N l Y 3 R p b 2 4 x L 0 J l Z 3 J v d G l u Z y U y M D I w M j A l M j A o M i k v V 2 F h c m R l J T I w d m V y d m F u Z 2 V u M j w v S X R l b V B h d G g + P C 9 J d G V t T G 9 j Y X R p b 2 4 + P F N 0 Y W J s Z U V u d H J p Z X M v P j w v S X R l b T 4 8 S X R l b T 4 8 S X R l b U x v Y 2 F 0 a W 9 u P j x J d G V t V H l w Z T 5 G b 3 J t d W x h P C 9 J d G V t V H l w Z T 4 8 S X R l b V B h d G g + U 2 V j d G l v b j E v Q m V n c m 9 0 a W 5 n J T I w M j A y M C U y M C g y K S 9 L b 2 x v b S U y M G d l Z H V w b G l j Z W V y Z D E 8 L 0 l 0 Z W 1 Q Y X R o P j w v S X R l b U x v Y 2 F 0 a W 9 u P j x T d G F i b G V F b n R y a W V z L z 4 8 L 0 l 0 Z W 0 + P E l 0 Z W 0 + P E l 0 Z W 1 M b 2 N h d G l v b j 4 8 S X R l b V R 5 c G U + R m 9 y b X V s Y T w v S X R l b V R 5 c G U + P E l 0 Z W 1 Q Y X R o P l N l Y 3 R p b 2 4 x L 0 J l Z 3 J v d G l u Z y U y M D I w M j A l M j A o M i k v T m F t Z W 4 l M j B 2 Y W 4 l M j B r b 2 x v b W 1 l b i U y M G d l d 2 l q e m l n Z D M 8 L 0 l 0 Z W 1 Q Y X R o P j w v S X R l b U x v Y 2 F 0 a W 9 u P j x T d G F i b G V F b n R y a W V z L z 4 8 L 0 l 0 Z W 0 + P E l 0 Z W 0 + P E l 0 Z W 1 M b 2 N h d G l v b j 4 8 S X R l b V R 5 c G U + R m 9 y b X V s Y T w v S X R l b V R 5 c G U + P E l 0 Z W 1 Q Y X R o P l N l Y 3 R p b 2 4 x L 0 J l Z 3 J v d G l u Z y U y M D I w M j A l M j A o M i k v R 2 U l Q z M l Q U J 4 d H J h a G V l c m R l J T I w Z W V y c 3 R l J T I w d G V r Z W 5 z P C 9 J d G V t U G F 0 a D 4 8 L 0 l 0 Z W 1 M b 2 N h d G l v b j 4 8 U 3 R h Y m x l R W 5 0 c m l l c y 8 + P C 9 J d G V t P j x J d G V t P j x J d G V t T G 9 j Y X R p b 2 4 + P E l 0 Z W 1 U e X B l P k Z v c m 1 1 b G E 8 L 0 l 0 Z W 1 U e X B l P j x J d G V t U G F 0 a D 5 T Z W N 0 a W 9 u M S 9 C Z W d y b 3 R p b m c l M j A y M D I w J T I w K D I p L 0 l u Z 2 V 2 b 2 V n Z G U l M j B l Z X J z d G U l M j B 0 Z W t l b n M 8 L 0 l 0 Z W 1 Q Y X R o P j w v S X R l b U x v Y 2 F 0 a W 9 u P j x T d G F i b G V F b n R y a W V z L z 4 8 L 0 l 0 Z W 0 + P E l 0 Z W 0 + P E l 0 Z W 1 M b 2 N h d G l v b j 4 8 S X R l b V R 5 c G U + R m 9 y b X V s Y T w v S X R l b V R 5 c G U + P E l 0 Z W 1 Q Y X R o P l N l Y 3 R p b 2 4 x L 0 J l Z 3 J v d G l u Z y U y M D I w M j A l M j A o M i k v V 2 F h c m R l J T I w d m V y d m F u Z 2 V u P C 9 J d G V t U G F 0 a D 4 8 L 0 l 0 Z W 1 M b 2 N h d G l v b j 4 8 U 3 R h Y m x l R W 5 0 c m l l c y 8 + P C 9 J d G V t P j x J d G V t P j x J d G V t T G 9 j Y X R p b 2 4 + P E l 0 Z W 1 U e X B l P k Z v c m 1 1 b G E 8 L 0 l 0 Z W 1 U e X B l P j x J d G V t U G F 0 a D 5 T Z W N 0 a W 9 u M S 9 C Z W d y b 3 R p b m c l M j A y M D I w J T I w K D I p L 1 d h Y X J k Z S U y M H Z l c n Z h b m d l b j E 8 L 0 l 0 Z W 1 Q Y X R o P j w v S X R l b U x v Y 2 F 0 a W 9 u P j x T d G F i b G V F b n R y a W V z L z 4 8 L 0 l 0 Z W 0 + P E l 0 Z W 0 + P E l 0 Z W 1 M b 2 N h d G l v b j 4 8 S X R l b V R 5 c G U + R m 9 y b X V s Y T w v S X R l b V R 5 c G U + P E l 0 Z W 1 Q Y X R o P l N l Y 3 R p b 2 4 x L 0 J l Z 3 J v d G l u Z y U y M D I w M j A l M j A o M i k v T m F t Z W 4 l M j B 2 Y W 4 l M j B r b 2 x v b W 1 l b i U y M G d l d 2 l q e m l n Z D E 8 L 0 l 0 Z W 1 Q Y X R o P j w v S X R l b U x v Y 2 F 0 a W 9 u P j x T d G F i b G V F b n R y a W V z L z 4 8 L 0 l 0 Z W 0 + P E l 0 Z W 0 + P E l 0 Z W 1 M b 2 N h d G l v b j 4 8 S X R l b V R 5 c G U + R m 9 y b X V s Y T w v S X R l b V R 5 c G U + P E l 0 Z W 1 Q Y X R o P l N l Y 3 R p b 2 4 x L 0 J l Z 3 J v d G l u Z y U y M D I w M j A l M j A o M i k v S 2 9 s b 2 0 l M j B z c G x p d H N l b i U y M G 9 w J T I w c 2 N o Z W l k a W 5 n c 3 R l a 2 V u P C 9 J d G V t U G F 0 a D 4 8 L 0 l 0 Z W 1 M b 2 N h d G l v b j 4 8 U 3 R h Y m x l R W 5 0 c m l l c y 8 + P C 9 J d G V t P j x J d G V t P j x J d G V t T G 9 j Y X R p b 2 4 + P E l 0 Z W 1 U e X B l P k Z v c m 1 1 b G E 8 L 0 l 0 Z W 1 U e X B l P j x J d G V t U G F 0 a D 5 T Z W N 0 a W 9 u M S 9 C Z W d y b 3 R p b m c l M j A y M D I w J T I w K D I p L 1 R 5 c G U l M j B n Z X d p a n p p Z 2 Q x P C 9 J d G V t U G F 0 a D 4 8 L 0 l 0 Z W 1 M b 2 N h d G l v b j 4 8 U 3 R h Y m x l R W 5 0 c m l l c y 8 + P C 9 J d G V t P j x J d G V t P j x J d G V t T G 9 j Y X R p b 2 4 + P E l 0 Z W 1 U e X B l P k Z v c m 1 1 b G E 8 L 0 l 0 Z W 1 U e X B l P j x J d G V t U G F 0 a D 5 T Z W N 0 a W 9 u M S 9 C Z W d y b 3 R p b m c l M j A y M D I w J T I w K D I p L 0 5 h b W V u J T I w d m F u J T I w a 2 9 s b 2 1 t Z W 4 l M j B n Z X d p a n p p Z 2 Q y P C 9 J d G V t U G F 0 a D 4 8 L 0 l 0 Z W 1 M b 2 N h d G l v b j 4 8 U 3 R h Y m x l R W 5 0 c m l l c y 8 + P C 9 J d G V t P j x J d G V t P j x J d G V t T G 9 j Y X R p b 2 4 + P E l 0 Z W 1 U e X B l P k Z v c m 1 1 b G E 8 L 0 l 0 Z W 1 U e X B l P j x J d G V t U G F 0 a D 5 T Z W N 0 a W 9 u M S 9 C Z W d y b 3 R p b m c l M j A y M D I w J T I w K D I p L 1 Z l c m 1 l b m l n d n V s Z G l n Z G U l M j B r b 2 x v b T w v S X R l b V B h d G g + P C 9 J d G V t T G 9 j Y X R p b 2 4 + P F N 0 Y W J s Z U V u d H J p Z X M v P j w v S X R l b T 4 8 S X R l b T 4 8 S X R l b U x v Y 2 F 0 a W 9 u P j x J d G V t V H l w Z T 5 G b 3 J t d W x h P C 9 J d G V t V H l w Z T 4 8 S X R l b V B h d G g + U 2 V j d G l v b j E v Q m V n c m 9 0 a W 5 n J T I w M j A y M C U y M C g y K S 9 U e X B l J T I w Z 2 V 3 a W p 6 a W d k M j w v S X R l b V B h d G g + P C 9 J d G V t T G 9 j Y X R p b 2 4 + P F N 0 Y W J s Z U V u d H J p Z X M v P j w v S X R l b T 4 8 S X R l b T 4 8 S X R l b U x v Y 2 F 0 a W 9 u P j x J d G V t V H l w Z T 5 G b 3 J t d W x h P C 9 J d G V t V H l w Z T 4 8 S X R l b V B h d G g + U 2 V j d G l v b j E v Q m V n c m 9 0 a W 5 n J T I w M j A y M C U y M C g y K S 9 R d W V y e S d z J T I w c 2 F t Z W 5 n Z X Z v Z W d k P C 9 J d G V t U G F 0 a D 4 8 L 0 l 0 Z W 1 M b 2 N h d G l v b j 4 8 U 3 R h Y m x l R W 5 0 c m l l c y 8 + P C 9 J d G V t P j x J d G V t P j x J d G V t T G 9 j Y X R p b 2 4 + P E l 0 Z W 1 U e X B l P k Z v c m 1 1 b G E 8 L 0 l 0 Z W 1 U e X B l P j x J d G V t U G F 0 a D 5 T Z W N 0 a W 9 u M S 9 C Z W d y b 3 R p b m c l M j A y M D I w J T I w K D I p L 0 t s Y X N z Z X M l M j B 1 a X R n Z X Z v d X d l b j w v S X R l b V B h d G g + P C 9 J d G V t T G 9 j Y X R p b 2 4 + P F N 0 Y W J s Z U V u d H J p Z X M v P j w v S X R l b T 4 8 S X R l b T 4 8 S X R l b U x v Y 2 F 0 a W 9 u P j x J d G V t V H l w Z T 5 G b 3 J t d W x h P C 9 J d G V t V H l w Z T 4 8 S X R l b V B h d G g + U 2 V j d G l v b j E v Q m V n c m 9 0 a W 5 n J T I w M j A y M C U y M C g y K S 9 L b 2 x v b W 1 l b i U y M H Z l c n d p a m R l c m Q y P C 9 J d G V t U G F 0 a D 4 8 L 0 l 0 Z W 1 M b 2 N h d G l v b j 4 8 U 3 R h Y m x l R W 5 0 c m l l c y 8 + P C 9 J d G V t P j x J d G V t P j x J d G V t T G 9 j Y X R p b 2 4 + P E l 0 Z W 1 U e X B l P k Z v c m 1 1 b G E 8 L 0 l 0 Z W 1 U e X B l P j x J d G V t U G F 0 a D 5 T Z W N 0 a W 9 u M S 9 C Z W d y b 3 R p b m c l M j A y M D I w J T I w K D I p L 0 F h b m d l c G F z d G U l M j B r b 2 x v b S U y M H R v Z W d l d m 9 l Z 2 Q 8 L 0 l 0 Z W 1 Q Y X R o P j w v S X R l b U x v Y 2 F 0 a W 9 u P j x T d G F i b G V F b n R y a W V z L z 4 8 L 0 l 0 Z W 0 + P E l 0 Z W 0 + P E l 0 Z W 1 M b 2 N h d G l v b j 4 8 S X R l b V R 5 c G U + R m 9 y b X V s Y T w v S X R l b V R 5 c G U + P E l 0 Z W 1 Q Y X R o P l N l Y 3 R p b 2 4 x L 0 J l Z 3 J v d G l u Z y U y M D I w M j A l M j A o M i k v Q W F u Z 2 V w Y X N 0 Z S U y M G t v b G 9 t J T I w d G 9 l Z 2 V 2 b 2 V n Z D E 8 L 0 l 0 Z W 1 Q Y X R o P j w v S X R l b U x v Y 2 F 0 a W 9 u P j x T d G F i b G V F b n R y a W V z L z 4 8 L 0 l 0 Z W 0 + P E l 0 Z W 0 + P E l 0 Z W 1 M b 2 N h d G l v b j 4 8 S X R l b V R 5 c G U + R m 9 y b X V s Y T w v S X R l b V R 5 c G U + P E l 0 Z W 1 Q Y X R o P l N l Y 3 R p b 2 4 x L 0 l u c H V 0 R X h h Y 3 Q l M j A o M y k v Q n J v b j w v S X R l b V B h d G g + P C 9 J d G V t T G 9 j Y X R p b 2 4 + P F N 0 Y W J s Z U V u d H J p Z X M v P j w v S X R l b T 4 8 S X R l b T 4 8 S X R l b U x v Y 2 F 0 a W 9 u P j x J d G V t V H l w Z T 5 G b 3 J t d W x h P C 9 J d G V t V H l w Z T 4 8 S X R l b V B h d G g + U 2 V j d G l v b j E v S W 5 w d X R F e G F j d C U y M C g z K S 9 U e X B l J T I w Z 2 V 3 a W p 6 a W d k P C 9 J d G V t U G F 0 a D 4 8 L 0 l 0 Z W 1 M b 2 N h d G l v b j 4 8 U 3 R h Y m x l R W 5 0 c m l l c y 8 + P C 9 J d G V t P j x J d G V t P j x J d G V t T G 9 j Y X R p b 2 4 + P E l 0 Z W 1 U e X B l P k Z v c m 1 1 b G E 8 L 0 l 0 Z W 1 U e X B l P j x J d G V t U G F 0 a D 5 T Z W N 0 a W 9 u M S 9 J b n B 1 d E V 4 Y W N 0 J T I w K D M p L 0 t v b G 9 t J T I w Z 2 V k d X B s a W N l Z X J k M j w v S X R l b V B h d G g + P C 9 J d G V t T G 9 j Y X R p b 2 4 + P F N 0 Y W J s Z U V u d H J p Z X M v P j w v S X R l b T 4 8 S X R l b T 4 8 S X R l b U x v Y 2 F 0 a W 9 u P j x J d G V t V H l w Z T 5 G b 3 J t d W x h P C 9 J d G V t V H l w Z T 4 8 S X R l b V B h d G g + U 2 V j d G l v b j E v S W 5 w d X R F e G F j d C U y M C g z K S 9 H Z S V D M y V B Q n h 0 c m F o Z W V y Z C U y M G p h Y X I 8 L 0 l 0 Z W 1 Q Y X R o P j w v S X R l b U x v Y 2 F 0 a W 9 u P j x T d G F i b G V F b n R y a W V z L z 4 8 L 0 l 0 Z W 0 + P E l 0 Z W 0 + P E l 0 Z W 1 M b 2 N h d G l v b j 4 8 S X R l b V R 5 c G U + R m 9 y b X V s Y T w v S X R l b V R 5 c G U + P E l 0 Z W 1 Q Y X R o P l N l Y 3 R p b 2 4 x L 0 l u c H V 0 R X h h Y 3 Q l M j A o M y k v T m F t Z W 4 l M j B 2 Y W 4 l M j B r b 2 x v b W 1 l b i U y M G d l d 2 l q e m l n Z D I 8 L 0 l 0 Z W 1 Q Y X R o P j w v S X R l b U x v Y 2 F 0 a W 9 u P j x T d G F i b G V F b n R y a W V z L z 4 8 L 0 l 0 Z W 0 + P E l 0 Z W 0 + P E l 0 Z W 1 M b 2 N h d G l v b j 4 8 S X R l b V R 5 c G U + R m 9 y b X V s Y T w v S X R l b V R 5 c G U + P E l 0 Z W 1 Q Y X R o P l N l Y 3 R p b 2 4 x L 0 l u c H V 0 R X h h Y 3 Q l M j A o M y k v R 2 U l Q z M l Q U J 4 d H J h a G V l c m R l J T I w b W F h b m Q 8 L 0 l 0 Z W 1 Q Y X R o P j w v S X R l b U x v Y 2 F 0 a W 9 u P j x T d G F i b G V F b n R y a W V z L z 4 8 L 0 l 0 Z W 0 + P E l 0 Z W 0 + P E l 0 Z W 1 M b 2 N h d G l v b j 4 8 S X R l b V R 5 c G U + R m 9 y b X V s Y T w v S X R l b V R 5 c G U + P E l 0 Z W 1 Q Y X R o P l N l Y 3 R p b 2 4 x L 0 l u c H V 0 R X h h Y 3 Q l M j A o M y k v R 2 U l Q z M l Q U J 4 d H J h a G V l c m R l J T I w Z G F 0 d W 0 8 L 0 l 0 Z W 1 Q Y X R o P j w v S X R l b U x v Y 2 F 0 a W 9 u P j x T d G F i b G V F b n R y a W V z L z 4 8 L 0 l 0 Z W 0 + P E l 0 Z W 0 + P E l 0 Z W 1 M b 2 N h d G l v b j 4 8 S X R l b V R 5 c G U + R m 9 y b X V s Y T w v S X R l b V R 5 c G U + P E l 0 Z W 1 Q Y X R o P l N l Y 3 R p b 2 4 x L 0 l u c H V 0 R X h h Y 3 Q l M j A o M y k v S 2 9 s b 2 0 l M j B n Z W R 1 c G x p Y 2 V l c m Q 8 L 0 l 0 Z W 1 Q Y X R o P j w v S X R l b U x v Y 2 F 0 a W 9 u P j x T d G F i b G V F b n R y a W V z L z 4 8 L 0 l 0 Z W 0 + P E l 0 Z W 0 + P E l 0 Z W 1 M b 2 N h d G l v b j 4 8 S X R l b V R 5 c G U + R m 9 y b X V s Y T w v S X R l b V R 5 c G U + P E l 0 Z W 1 Q Y X R o P l N l Y 3 R p b 2 4 x L 0 l u c H V 0 R X h h Y 3 Q l M j A o M y k v S 2 9 s b 2 1 t Z W 4 l M j B z Y W 1 l b m d l d m 9 l Z 2 Q 8 L 0 l 0 Z W 1 Q Y X R o P j w v S X R l b U x v Y 2 F 0 a W 9 u P j x T d G F i b G V F b n R y a W V z L z 4 8 L 0 l 0 Z W 0 + P E l 0 Z W 0 + P E l 0 Z W 1 M b 2 N h d G l v b j 4 8 S X R l b V R 5 c G U + R m 9 y b X V s Y T w v S X R l b V R 5 c G U + P E l 0 Z W 1 Q Y X R o P l N l Y 3 R p b 2 4 x L 0 l u c H V 0 R X h h Y 3 Q l M j A o M y k v V 2 F h c m R l J T I w d m V y d m F u Z 2 V u P C 9 J d G V t U G F 0 a D 4 8 L 0 l 0 Z W 1 M b 2 N h d G l v b j 4 8 U 3 R h Y m x l R W 5 0 c m l l c y 8 + P C 9 J d G V t P j x J d G V t P j x J d G V t T G 9 j Y X R p b 2 4 + P E l 0 Z W 1 U e X B l P k Z v c m 1 1 b G E 8 L 0 l 0 Z W 1 U e X B l P j x J d G V t U G F 0 a D 5 T Z W N 0 a W 9 u M S 9 J b n B 1 d E V 4 Y W N 0 J T I w K D M p L 1 Z l c m 1 l b m l n d n V s Z G l n Z G U l M j B r b 2 x v b T w v S X R l b V B h d G g + P C 9 J d G V t T G 9 j Y X R p b 2 4 + P F N 0 Y W J s Z U V u d H J p Z X M v P j w v S X R l b T 4 8 S X R l b T 4 8 S X R l b U x v Y 2 F 0 a W 9 u P j x J d G V t V H l w Z T 5 G b 3 J t d W x h P C 9 J d G V t V H l w Z T 4 8 S X R l b V B h d G g + U 2 V j d G l v b j E v S W 5 w d X R F e G F j d C U y M C g z K S 9 L b 2 x v b W 1 l b i U y M H N h b W V u Z 2 V 2 b 2 V n Z D E 8 L 0 l 0 Z W 1 Q Y X R o P j w v S X R l b U x v Y 2 F 0 a W 9 u P j x T d G F i b G V F b n R y a W V z L z 4 8 L 0 l 0 Z W 0 + P E l 0 Z W 0 + P E l 0 Z W 1 M b 2 N h d G l v b j 4 8 S X R l b V R 5 c G U + R m 9 y b X V s Y T w v S X R l b V R 5 c G U + P E l 0 Z W 1 Q Y X R o P l N l Y 3 R p b 2 4 x L 0 l u c H V 0 R X h h Y 3 Q l M j A o M y k v V 2 F h c m R l J T I w d m V y d m F u Z 2 V u M T w v S X R l b V B h d G g + P C 9 J d G V t T G 9 j Y X R p b 2 4 + P F N 0 Y W J s Z U V u d H J p Z X M v P j w v S X R l b T 4 8 S X R l b T 4 8 S X R l b U x v Y 2 F 0 a W 9 u P j x J d G V t V H l w Z T 5 G b 3 J t d W x h P C 9 J d G V t V H l w Z T 4 8 S X R l b V B h d G g + U 2 V j d G l v b j E v S W 5 w d X R F e G F j d C U y M C g z K S 9 L b 2 x v b W 1 l b i U y M H N h b W V u Z 2 V 2 b 2 V n Z D I 8 L 0 l 0 Z W 1 Q Y X R o P j w v S X R l b U x v Y 2 F 0 a W 9 u P j x T d G F i b G V F b n R y a W V z L z 4 8 L 0 l 0 Z W 0 + P E l 0 Z W 0 + P E l 0 Z W 1 M b 2 N h d G l v b j 4 8 S X R l b V R 5 c G U + R m 9 y b X V s Y T w v S X R l b V R 5 c G U + P E l 0 Z W 1 Q Y X R o P l N l Y 3 R p b 2 4 x L 0 l u c H V 0 R X h h Y 3 Q l M j A o M y k v V 2 F h c m R l J T I w d m V y d m F u Z 2 V u M j w v S X R l b V B h d G g + P C 9 J d G V t T G 9 j Y X R p b 2 4 + P F N 0 Y W J s Z U V u d H J p Z X M v P j w v S X R l b T 4 8 S X R l b T 4 8 S X R l b U x v Y 2 F 0 a W 9 u P j x J d G V t V H l w Z T 5 G b 3 J t d W x h P C 9 J d G V t V H l w Z T 4 8 S X R l b V B h d G g + U 2 V j d G l v b j E v S W 5 w d X R F e G F j d C U y M C g z K S 9 L b 2 x v b W 1 l b i U y M H N h b W V u Z 2 V 2 b 2 V n Z D M 8 L 0 l 0 Z W 1 Q Y X R o P j w v S X R l b U x v Y 2 F 0 a W 9 u P j x T d G F i b G V F b n R y a W V z L z 4 8 L 0 l 0 Z W 0 + P E l 0 Z W 0 + P E l 0 Z W 1 M b 2 N h d G l v b j 4 8 S X R l b V R 5 c G U + R m 9 y b X V s Y T w v S X R l b V R 5 c G U + P E l 0 Z W 1 Q Y X R o P l N l Y 3 R p b 2 4 x L 0 l u c H V 0 R X h h Y 3 Q l M j A o M y k v S 2 9 s b 2 0 l M j B n Z W R 1 c G x p Y 2 V l c m Q x P C 9 J d G V t U G F 0 a D 4 8 L 0 l 0 Z W 1 M b 2 N h d G l v b j 4 8 U 3 R h Y m x l R W 5 0 c m l l c y 8 + P C 9 J d G V t P j x J d G V t P j x J d G V t T G 9 j Y X R p b 2 4 + P E l 0 Z W 1 U e X B l P k Z v c m 1 1 b G E 8 L 0 l 0 Z W 1 U e X B l P j x J d G V t U G F 0 a D 5 T Z W N 0 a W 9 u M S 9 J b n B 1 d E V 4 Y W N 0 J T I w K D M p L 0 d l J U M z J U F C e H R y Y W h l Z X J k Z S U y M G V l c n N 0 Z S U y M H R l a 2 V u c z w v S X R l b V B h d G g + P C 9 J d G V t T G 9 j Y X R p b 2 4 + P F N 0 Y W J s Z U V u d H J p Z X M v P j w v S X R l b T 4 8 S X R l b T 4 8 S X R l b U x v Y 2 F 0 a W 9 u P j x J d G V t V H l w Z T 5 G b 3 J t d W x h P C 9 J d G V t V H l w Z T 4 8 S X R l b V B h d G g + U 2 V j d G l v b j E v S W 5 w d X R F e G F j d C U y M C g z K S 9 O Y W 1 l b i U y M H Z h b i U y M G t v b G 9 t b W V u J T I w Z 2 V 3 a W p 6 a W d k P C 9 J d G V t U G F 0 a D 4 8 L 0 l 0 Z W 1 M b 2 N h d G l v b j 4 8 U 3 R h Y m x l R W 5 0 c m l l c y 8 + P C 9 J d G V t P j x J d G V t P j x J d G V t T G 9 j Y X R p b 2 4 + P E l 0 Z W 1 U e X B l P k Z v c m 1 1 b G E 8 L 0 l 0 Z W 1 U e X B l P j x J d G V t U G F 0 a D 5 T Z W N 0 a W 9 u M S 9 J b n B 1 d E V 4 Y W N 0 J T I w K D M p L 1 R 5 c G U l M j B n Z X d p a n p p Z 2 Q x P C 9 J d G V t U G F 0 a D 4 8 L 0 l 0 Z W 1 M b 2 N h d G l v b j 4 8 U 3 R h Y m x l R W 5 0 c m l l c y 8 + P C 9 J d G V t P j x J d G V t P j x J d G V t T G 9 j Y X R p b 2 4 + P E l 0 Z W 1 U e X B l P k Z v c m 1 1 b G E 8 L 0 l 0 Z W 1 U e X B l P j x J d G V t U G F 0 a D 5 T Z W N 0 a W 9 u M S 9 J b n B 1 d E V 4 Y W N 0 J T I w K D M p L 1 F 1 Z X J 5 J 3 M l M j B z Y W 1 l b m d l d m 9 l Z 2 Q 8 L 0 l 0 Z W 1 Q Y X R o P j w v S X R l b U x v Y 2 F 0 a W 9 u P j x T d G F i b G V F b n R y a W V z L z 4 8 L 0 l 0 Z W 0 + P E l 0 Z W 0 + P E l 0 Z W 1 M b 2 N h d G l v b j 4 8 S X R l b V R 5 c G U + R m 9 y b X V s Y T w v S X R l b V R 5 c G U + P E l 0 Z W 1 Q Y X R o P l N l Y 3 R p b 2 4 x L 0 l u c H V 0 R X h h Y 3 Q l M j A o M y k v S 2 x h c 3 N l c y U y M H V p d G d l d m 9 1 d 2 V u P C 9 J d G V t U G F 0 a D 4 8 L 0 l 0 Z W 1 M b 2 N h d G l v b j 4 8 U 3 R h Y m x l R W 5 0 c m l l c y 8 + P C 9 J d G V t P j x J d G V t P j x J d G V t T G 9 j Y X R p b 2 4 + P E l 0 Z W 1 U e X B l P k Z v c m 1 1 b G E 8 L 0 l 0 Z W 1 U e X B l P j x J d G V t U G F 0 a D 5 T Z W N 0 a W 9 u M S 9 J b n B 1 d E V 4 Y W N 0 J T I w K D M p L 0 t v b G 9 t b W V u J T I w d m V y d 2 l q Z G V y Z D w v S X R l b V B h d G g + P C 9 J d G V t T G 9 j Y X R p b 2 4 + P F N 0 Y W J s Z U V u d H J p Z X M v P j w v S X R l b T 4 8 S X R l b T 4 8 S X R l b U x v Y 2 F 0 a W 9 u P j x J d G V t V H l w Z T 5 G b 3 J t d W x h P C 9 J d G V t V H l w Z T 4 8 S X R l b V B h d G g + U 2 V j d G l v b j E v S W 5 w d X R F e G F j d C U y M C g z K S 9 H Z S V D M y V B Q n h 0 c m F o Z W V y Z G U l M j B l Z X J z d G U l M j B 0 Z W t l b n M x P C 9 J d G V t U G F 0 a D 4 8 L 0 l 0 Z W 1 M b 2 N h d G l v b j 4 8 U 3 R h Y m x l R W 5 0 c m l l c y 8 + P C 9 J d G V t P j x J d G V t P j x J d G V t T G 9 j Y X R p b 2 4 + P E l 0 Z W 1 U e X B l P k Z v c m 1 1 b G E 8 L 0 l 0 Z W 1 U e X B l P j x J d G V t U G F 0 a D 5 T Z W N 0 a W 9 u M S 9 J b n B 1 d E V 4 Y W N 0 J T I w K D M p L 1 d h Y X J k Z S U y M H Z l c n Z h b m d l b j M 8 L 0 l 0 Z W 1 Q Y X R o P j w v S X R l b U x v Y 2 F 0 a W 9 u P j x T d G F i b G V F b n R y a W V z L z 4 8 L 0 l 0 Z W 0 + P E l 0 Z W 0 + P E l 0 Z W 1 M b 2 N h d G l v b j 4 8 S X R l b V R 5 c G U + R m 9 y b X V s Y T w v S X R l b V R 5 c G U + P E l 0 Z W 1 Q Y X R o P l N l Y 3 R p b 2 4 x L 0 l u c H V 0 R X h h Y 3 Q l M j A o M y k v V 2 F h c m R l J T I w d m V y d m F u Z 2 V u N D w v S X R l b V B h d G g + P C 9 J d G V t T G 9 j Y X R p b 2 4 + P F N 0 Y W J s Z U V u d H J p Z X M v P j w v S X R l b T 4 8 S X R l b T 4 8 S X R l b U x v Y 2 F 0 a W 9 u P j x J d G V t V H l w Z T 5 G b 3 J t d W x h P C 9 J d G V t V H l w Z T 4 8 S X R l b V B h d G g + U 2 V j d G l v b j E v S W 5 w d X R F e G F j d C U y M C g z K S 9 O Y W 1 l b i U y M H Z h b i U y M G t v b G 9 t b W V u J T I w Z 2 V 3 a W p 6 a W d k M T w v S X R l b V B h d G g + P C 9 J d G V t T G 9 j Y X R p b 2 4 + P F N 0 Y W J s Z U V u d H J p Z X M v P j w v S X R l b T 4 8 S X R l b T 4 8 S X R l b U x v Y 2 F 0 a W 9 u P j x J d G V t V H l w Z T 5 G b 3 J t d W x h P C 9 J d G V t V H l w Z T 4 8 S X R l b V B h d G g + U 2 V j d G l v b j E v S W 5 w d X R F e G F j d C U y M C g z K S 9 B Y W 5 n Z X B h c 3 R l J T I w a 2 9 s b 2 0 l M j B 0 b 2 V n Z X Z v Z W d k P C 9 J d G V t U G F 0 a D 4 8 L 0 l 0 Z W 1 M b 2 N h d G l v b j 4 8 U 3 R h Y m x l R W 5 0 c m l l c y 8 + P C 9 J d G V t P j x J d G V t P j x J d G V t T G 9 j Y X R p b 2 4 + P E l 0 Z W 1 U e X B l P k Z v c m 1 1 b G E 8 L 0 l 0 Z W 1 U e X B l P j x J d G V t U G F 0 a D 5 T Z W N 0 a W 9 u M S 9 J b n B 1 d E V 4 Y W N 0 J T I w K D M p L 1 F 1 Z X J 5 J T I w d G 9 l Z 2 V 2 b 2 V n Z D w v S X R l b V B h d G g + P C 9 J d G V t T G 9 j Y X R p b 2 4 + P F N 0 Y W J s Z U V u d H J p Z X M v P j w v S X R l b T 4 8 S X R l b T 4 8 S X R l b U x v Y 2 F 0 a W 9 u P j x J d G V t V H l w Z T 5 G b 3 J t d W x h P C 9 J d G V t V H l w Z T 4 8 S X R l b V B h d G g + U 2 V j d G l v b j E v S 2 x h c 3 N l c y U y M C g z K S 9 C c m 9 u P C 9 J d G V t U G F 0 a D 4 8 L 0 l 0 Z W 1 M b 2 N h d G l v b j 4 8 U 3 R h Y m x l R W 5 0 c m l l c y 8 + P C 9 J d G V t P j x J d G V t P j x J d G V t T G 9 j Y X R p b 2 4 + P E l 0 Z W 1 U e X B l P k Z v c m 1 1 b G E 8 L 0 l 0 Z W 1 U e X B l P j x J d G V t U G F 0 a D 5 T Z W N 0 a W 9 u M S 9 L b G F z c 2 V z J T I w K D M p L 1 R 5 c G U l M j B n Z X d p a n p p Z 2 Q 8 L 0 l 0 Z W 1 Q Y X R o P j w v S X R l b U x v Y 2 F 0 a W 9 u P j x T d G F i b G V F b n R y a W V z L z 4 8 L 0 l 0 Z W 0 + P E l 0 Z W 0 + P E l 0 Z W 1 M b 2 N h d G l v b j 4 8 S X R l b V R 5 c G U + R m 9 y b X V s Y T w v S X R l b V R 5 c G U + P E l 0 Z W 1 Q Y X R o P l N l Y 3 R p b 2 4 x L 0 J l Z 3 J v d G l u Z y U y M D I w M j A l M j A o M y k v Q n J v b j w v S X R l b V B h d G g + P C 9 J d G V t T G 9 j Y X R p b 2 4 + P F N 0 Y W J s Z U V u d H J p Z X M v P j w v S X R l b T 4 8 S X R l b T 4 8 S X R l b U x v Y 2 F 0 a W 9 u P j x J d G V t V H l w Z T 5 G b 3 J t d W x h P C 9 J d G V t V H l w Z T 4 8 S X R l b V B h d G g + U 2 V j d G l v b j E v Q m V n c m 9 0 a W 5 n J T I w M j A y M C U y M C g z K S 9 S a W p l b i U y M G d l Z m l s d G V y Z D w v S X R l b V B h d G g + P C 9 J d G V t T G 9 j Y X R p b 2 4 + P F N 0 Y W J s Z U V u d H J p Z X M v P j w v S X R l b T 4 8 S X R l b T 4 8 S X R l b U x v Y 2 F 0 a W 9 u P j x J d G V t V H l w Z T 5 G b 3 J t d W x h P C 9 J d G V t V H l w Z T 4 8 S X R l b V B h d G g + U 2 V j d G l v b j E v Q m V n c m 9 0 a W 5 n J T I w M j A y M C U y M C g z K S 9 U e X B l J T I w Z 2 V 3 a W p 6 a W d k P C 9 J d G V t U G F 0 a D 4 8 L 0 l 0 Z W 1 M b 2 N h d G l v b j 4 8 U 3 R h Y m x l R W 5 0 c m l l c y 8 + P C 9 J d G V t P j x J d G V t P j x J d G V t T G 9 j Y X R p b 2 4 + P E l 0 Z W 1 U e X B l P k Z v c m 1 1 b G E 8 L 0 l 0 Z W 1 U e X B l P j x J d G V t U G F 0 a D 5 T Z W N 0 a W 9 u M S 9 C Z W d y b 3 R p b m c l M j A y M D I w J T I w K D M p L 0 J v d m V u c 3 R l J T I w c m l q Z W 4 l M j B 2 Z X J 3 a W p k Z X J k P C 9 J d G V t U G F 0 a D 4 8 L 0 l 0 Z W 1 M b 2 N h d G l v b j 4 8 U 3 R h Y m x l R W 5 0 c m l l c y 8 + P C 9 J d G V t P j x J d G V t P j x J d G V t T G 9 j Y X R p b 2 4 + P E l 0 Z W 1 U e X B l P k Z v c m 1 1 b G E 8 L 0 l 0 Z W 1 U e X B l P j x J d G V t U G F 0 a D 5 T Z W N 0 a W 9 u M S 9 C Z W d y b 3 R p b m c l M j A y M D I w J T I w K D M p L 0 t v b G 9 t b W V u J T I w d m V y d 2 l q Z G V y Z D w v S X R l b V B h d G g + P C 9 J d G V t T G 9 j Y X R p b 2 4 + P F N 0 Y W J s Z U V u d H J p Z X M v P j w v S X R l b T 4 8 S X R l b T 4 8 S X R l b U x v Y 2 F 0 a W 9 u P j x J d G V t V H l w Z T 5 G b 3 J t d W x h P C 9 J d G V t V H l w Z T 4 8 S X R l b V B h d G g + U 2 V j d G l v b j E v Q m V n c m 9 0 a W 5 n J T I w M j A y M C U y M C g z K S 9 O Y W 1 l b i U y M H Z h b i U y M G t v b G 9 t b W V u J T I w Z 2 V 3 a W p 6 a W d k P C 9 J d G V t U G F 0 a D 4 8 L 0 l 0 Z W 1 M b 2 N h d G l v b j 4 8 U 3 R h Y m x l R W 5 0 c m l l c y 8 + P C 9 J d G V t P j x J d G V t P j x J d G V t T G 9 j Y X R p b 2 4 + P E l 0 Z W 1 U e X B l P k Z v c m 1 1 b G E 8 L 0 l 0 Z W 1 U e X B l P j x J d G V t U G F 0 a D 5 T Z W N 0 a W 9 u M S 9 C Z W d y b 3 R p b m c l M j A y M D I w J T I w K D M p L 0 t v b G 9 t J T I w Z 2 V k d X B s a W N l Z X J k P C 9 J d G V t U G F 0 a D 4 8 L 0 l 0 Z W 1 M b 2 N h d G l v b j 4 8 U 3 R h Y m x l R W 5 0 c m l l c y 8 + P C 9 J d G V t P j x J d G V t P j x J d G V t T G 9 j Y X R p b 2 4 + P E l 0 Z W 1 U e X B l P k Z v c m 1 1 b G E 8 L 0 l 0 Z W 1 U e X B l P j x J d G V t U G F 0 a D 5 T Z W N 0 a W 9 u M S 9 C Z W d y b 3 R p b m c l M j A y M D I w J T I w K D M p L 1 d h Y X J k Z S U y M H Z l c n Z h b m d l b j I 8 L 0 l 0 Z W 1 Q Y X R o P j w v S X R l b U x v Y 2 F 0 a W 9 u P j x T d G F i b G V F b n R y a W V z L z 4 8 L 0 l 0 Z W 0 + P E l 0 Z W 0 + P E l 0 Z W 1 M b 2 N h d G l v b j 4 8 S X R l b V R 5 c G U + R m 9 y b X V s Y T w v S X R l b V R 5 c G U + P E l 0 Z W 1 Q Y X R o P l N l Y 3 R p b 2 4 x L 0 J l Z 3 J v d G l u Z y U y M D I w M j A l M j A o M y k v S 2 9 s b 2 0 l M j B n Z W R 1 c G x p Y 2 V l c m Q x P C 9 J d G V t U G F 0 a D 4 8 L 0 l 0 Z W 1 M b 2 N h d G l v b j 4 8 U 3 R h Y m x l R W 5 0 c m l l c y 8 + P C 9 J d G V t P j x J d G V t P j x J d G V t T G 9 j Y X R p b 2 4 + P E l 0 Z W 1 U e X B l P k Z v c m 1 1 b G E 8 L 0 l 0 Z W 1 U e X B l P j x J d G V t U G F 0 a D 5 T Z W N 0 a W 9 u M S 9 C Z W d y b 3 R p b m c l M j A y M D I w J T I w K D M p L 0 5 h b W V u J T I w d m F u J T I w a 2 9 s b 2 1 t Z W 4 l M j B n Z X d p a n p p Z 2 Q z P C 9 J d G V t U G F 0 a D 4 8 L 0 l 0 Z W 1 M b 2 N h d G l v b j 4 8 U 3 R h Y m x l R W 5 0 c m l l c y 8 + P C 9 J d G V t P j x J d G V t P j x J d G V t T G 9 j Y X R p b 2 4 + P E l 0 Z W 1 U e X B l P k Z v c m 1 1 b G E 8 L 0 l 0 Z W 1 U e X B l P j x J d G V t U G F 0 a D 5 T Z W N 0 a W 9 u M S 9 C Z W d y b 3 R p b m c l M j A y M D I w J T I w K D M p L 0 d l J U M z J U F C e H R y Y W h l Z X J k Z S U y M G V l c n N 0 Z S U y M H R l a 2 V u c z w v S X R l b V B h d G g + P C 9 J d G V t T G 9 j Y X R p b 2 4 + P F N 0 Y W J s Z U V u d H J p Z X M v P j w v S X R l b T 4 8 S X R l b T 4 8 S X R l b U x v Y 2 F 0 a W 9 u P j x J d G V t V H l w Z T 5 G b 3 J t d W x h P C 9 J d G V t V H l w Z T 4 8 S X R l b V B h d G g + U 2 V j d G l v b j E v Q m V n c m 9 0 a W 5 n J T I w M j A y M C U y M C g z K S 9 J b m d l d m 9 l Z 2 R l J T I w Z W V y c 3 R l J T I w d G V r Z W 5 z P C 9 J d G V t U G F 0 a D 4 8 L 0 l 0 Z W 1 M b 2 N h d G l v b j 4 8 U 3 R h Y m x l R W 5 0 c m l l c y 8 + P C 9 J d G V t P j x J d G V t P j x J d G V t T G 9 j Y X R p b 2 4 + P E l 0 Z W 1 U e X B l P k Z v c m 1 1 b G E 8 L 0 l 0 Z W 1 U e X B l P j x J d G V t U G F 0 a D 5 T Z W N 0 a W 9 u M S 9 C Z W d y b 3 R p b m c l M j A y M D I w J T I w K D M p L 1 d h Y X J k Z S U y M H Z l c n Z h b m d l b j w v S X R l b V B h d G g + P C 9 J d G V t T G 9 j Y X R p b 2 4 + P F N 0 Y W J s Z U V u d H J p Z X M v P j w v S X R l b T 4 8 S X R l b T 4 8 S X R l b U x v Y 2 F 0 a W 9 u P j x J d G V t V H l w Z T 5 G b 3 J t d W x h P C 9 J d G V t V H l w Z T 4 8 S X R l b V B h d G g + U 2 V j d G l v b j E v Q m V n c m 9 0 a W 5 n J T I w M j A y M C U y M C g z K S 9 X Y W F y Z G U l M j B 2 Z X J 2 Y W 5 n Z W 4 x P C 9 J d G V t U G F 0 a D 4 8 L 0 l 0 Z W 1 M b 2 N h d G l v b j 4 8 U 3 R h Y m x l R W 5 0 c m l l c y 8 + P C 9 J d G V t P j x J d G V t P j x J d G V t T G 9 j Y X R p b 2 4 + P E l 0 Z W 1 U e X B l P k Z v c m 1 1 b G E 8 L 0 l 0 Z W 1 U e X B l P j x J d G V t U G F 0 a D 5 T Z W N 0 a W 9 u M S 9 C Z W d y b 3 R p b m c l M j A y M D I w J T I w K D M p L 0 5 h b W V u J T I w d m F u J T I w a 2 9 s b 2 1 t Z W 4 l M j B n Z X d p a n p p Z 2 Q x P C 9 J d G V t U G F 0 a D 4 8 L 0 l 0 Z W 1 M b 2 N h d G l v b j 4 8 U 3 R h Y m x l R W 5 0 c m l l c y 8 + P C 9 J d G V t P j x J d G V t P j x J d G V t T G 9 j Y X R p b 2 4 + P E l 0 Z W 1 U e X B l P k Z v c m 1 1 b G E 8 L 0 l 0 Z W 1 U e X B l P j x J d G V t U G F 0 a D 5 T Z W N 0 a W 9 u M S 9 C Z W d y b 3 R p b m c l M j A y M D I w J T I w K D M p L 0 t v b G 9 t J T I w c 3 B s a X R z Z W 4 l M j B v c C U y M H N j a G V p Z G l u Z 3 N 0 Z W t l b j w v S X R l b V B h d G g + P C 9 J d G V t T G 9 j Y X R p b 2 4 + P F N 0 Y W J s Z U V u d H J p Z X M v P j w v S X R l b T 4 8 S X R l b T 4 8 S X R l b U x v Y 2 F 0 a W 9 u P j x J d G V t V H l w Z T 5 G b 3 J t d W x h P C 9 J d G V t V H l w Z T 4 8 S X R l b V B h d G g + U 2 V j d G l v b j E v Q m V n c m 9 0 a W 5 n J T I w M j A y M C U y M C g z K S 9 U e X B l J T I w Z 2 V 3 a W p 6 a W d k M T w v S X R l b V B h d G g + P C 9 J d G V t T G 9 j Y X R p b 2 4 + P F N 0 Y W J s Z U V u d H J p Z X M v P j w v S X R l b T 4 8 S X R l b T 4 8 S X R l b U x v Y 2 F 0 a W 9 u P j x J d G V t V H l w Z T 5 G b 3 J t d W x h P C 9 J d G V t V H l w Z T 4 8 S X R l b V B h d G g + U 2 V j d G l v b j E v Q m V n c m 9 0 a W 5 n J T I w M j A y M C U y M C g z K S 9 O Y W 1 l b i U y M H Z h b i U y M G t v b G 9 t b W V u J T I w Z 2 V 3 a W p 6 a W d k M j w v S X R l b V B h d G g + P C 9 J d G V t T G 9 j Y X R p b 2 4 + P F N 0 Y W J s Z U V u d H J p Z X M v P j w v S X R l b T 4 8 S X R l b T 4 8 S X R l b U x v Y 2 F 0 a W 9 u P j x J d G V t V H l w Z T 5 G b 3 J t d W x h P C 9 J d G V t V H l w Z T 4 8 S X R l b V B h d G g + U 2 V j d G l v b j E v Q m V n c m 9 0 a W 5 n J T I w M j A y M C U y M C g z K S 9 W Z X J t Z W 5 p Z 3 Z 1 b G R p Z 2 R l J T I w a 2 9 s b 2 0 8 L 0 l 0 Z W 1 Q Y X R o P j w v S X R l b U x v Y 2 F 0 a W 9 u P j x T d G F i b G V F b n R y a W V z L z 4 8 L 0 l 0 Z W 0 + P E l 0 Z W 0 + P E l 0 Z W 1 M b 2 N h d G l v b j 4 8 S X R l b V R 5 c G U + R m 9 y b X V s Y T w v S X R l b V R 5 c G U + P E l 0 Z W 1 Q Y X R o P l N l Y 3 R p b 2 4 x L 0 J l Z 3 J v d G l u Z y U y M D I w M j A l M j A o M y k v V H l w Z S U y M G d l d 2 l q e m l n Z D I 8 L 0 l 0 Z W 1 Q Y X R o P j w v S X R l b U x v Y 2 F 0 a W 9 u P j x T d G F i b G V F b n R y a W V z L z 4 8 L 0 l 0 Z W 0 + P E l 0 Z W 0 + P E l 0 Z W 1 M b 2 N h d G l v b j 4 8 S X R l b V R 5 c G U + R m 9 y b X V s Y T w v S X R l b V R 5 c G U + P E l 0 Z W 1 Q Y X R o P l N l Y 3 R p b 2 4 x L 0 J l Z 3 J v d G l u Z y U y M D I w M j A l M j A o M y k v U X V l c n k n c y U y M H N h b W V u Z 2 V 2 b 2 V n Z D w v S X R l b V B h d G g + P C 9 J d G V t T G 9 j Y X R p b 2 4 + P F N 0 Y W J s Z U V u d H J p Z X M v P j w v S X R l b T 4 8 S X R l b T 4 8 S X R l b U x v Y 2 F 0 a W 9 u P j x J d G V t V H l w Z T 5 G b 3 J t d W x h P C 9 J d G V t V H l w Z T 4 8 S X R l b V B h d G g + U 2 V j d G l v b j E v Q m V n c m 9 0 a W 5 n J T I w M j A y M C U y M C g z K S 9 L b G F z c 2 V z J T I w d W l 0 Z 2 V 2 b 3 V 3 Z W 4 8 L 0 l 0 Z W 1 Q Y X R o P j w v S X R l b U x v Y 2 F 0 a W 9 u P j x T d G F i b G V F b n R y a W V z L z 4 8 L 0 l 0 Z W 0 + P E l 0 Z W 0 + P E l 0 Z W 1 M b 2 N h d G l v b j 4 8 S X R l b V R 5 c G U + R m 9 y b X V s Y T w v S X R l b V R 5 c G U + P E l 0 Z W 1 Q Y X R o P l N l Y 3 R p b 2 4 x L 0 J l Z 3 J v d G l u Z y U y M D I w M j A l M j A o M y k v S 2 9 s b 2 1 t Z W 4 l M j B 2 Z X J 3 a W p k Z X J k M j w v S X R l b V B h d G g + P C 9 J d G V t T G 9 j Y X R p b 2 4 + P F N 0 Y W J s Z U V u d H J p Z X M v P j w v S X R l b T 4 8 S X R l b T 4 8 S X R l b U x v Y 2 F 0 a W 9 u P j x J d G V t V H l w Z T 5 G b 3 J t d W x h P C 9 J d G V t V H l w Z T 4 8 S X R l b V B h d G g + U 2 V j d G l v b j E v Q m V n c m 9 0 a W 5 n J T I w M j A y M C U y M C g z K S 9 B Y W 5 n Z X B h c 3 R l J T I w a 2 9 s b 2 0 l M j B 0 b 2 V n Z X Z v Z W d k P C 9 J d G V t U G F 0 a D 4 8 L 0 l 0 Z W 1 M b 2 N h d G l v b j 4 8 U 3 R h Y m x l R W 5 0 c m l l c y 8 + P C 9 J d G V t P j x J d G V t P j x J d G V t T G 9 j Y X R p b 2 4 + P E l 0 Z W 1 U e X B l P k Z v c m 1 1 b G E 8 L 0 l 0 Z W 1 U e X B l P j x J d G V t U G F 0 a D 5 T Z W N 0 a W 9 u M S 9 C Z W d y b 3 R p b m c l M j A y M D I w J T I w K D M p L 0 F h b m d l c G F z d G U l M j B r b 2 x v b S U y M H R v Z W d l d m 9 l Z 2 Q x P C 9 J d G V t U G F 0 a D 4 8 L 0 l 0 Z W 1 M b 2 N h d G l v b j 4 8 U 3 R h Y m x l R W 5 0 c m l l c y 8 + P C 9 J d G V t P j x J d G V t P j x J d G V t T G 9 j Y X R p b 2 4 + P E l 0 Z W 1 U e X B l P k Z v c m 1 1 b G E 8 L 0 l 0 Z W 1 U e X B l P j x J d G V t U G F 0 a D 5 T Z W N 0 a W 9 u M S 9 J b n B 1 d E V 4 Y W N 0 J T I w K D Q p L 0 J y b 2 4 8 L 0 l 0 Z W 1 Q Y X R o P j w v S X R l b U x v Y 2 F 0 a W 9 u P j x T d G F i b G V F b n R y a W V z L z 4 8 L 0 l 0 Z W 0 + P E l 0 Z W 0 + P E l 0 Z W 1 M b 2 N h d G l v b j 4 8 S X R l b V R 5 c G U + R m 9 y b X V s Y T w v S X R l b V R 5 c G U + P E l 0 Z W 1 Q Y X R o P l N l Y 3 R p b 2 4 x L 0 l u c H V 0 R X h h Y 3 Q l M j A o N C k v V H l w Z S U y M G d l d 2 l q e m l n Z D w v S X R l b V B h d G g + P C 9 J d G V t T G 9 j Y X R p b 2 4 + P F N 0 Y W J s Z U V u d H J p Z X M v P j w v S X R l b T 4 8 S X R l b T 4 8 S X R l b U x v Y 2 F 0 a W 9 u P j x J d G V t V H l w Z T 5 G b 3 J t d W x h P C 9 J d G V t V H l w Z T 4 8 S X R l b V B h d G g + U 2 V j d G l v b j E v S W 5 w d X R F e G F j d C U y M C g 0 K S 9 L b 2 x v b S U y M G d l Z H V w b G l j Z W V y Z D I 8 L 0 l 0 Z W 1 Q Y X R o P j w v S X R l b U x v Y 2 F 0 a W 9 u P j x T d G F i b G V F b n R y a W V z L z 4 8 L 0 l 0 Z W 0 + P E l 0 Z W 0 + P E l 0 Z W 1 M b 2 N h d G l v b j 4 8 S X R l b V R 5 c G U + R m 9 y b X V s Y T w v S X R l b V R 5 c G U + P E l 0 Z W 1 Q Y X R o P l N l Y 3 R p b 2 4 x L 0 l u c H V 0 R X h h Y 3 Q l M j A o N C k v R 2 U l Q z M l Q U J 4 d H J h a G V l c m Q l M j B q Y W F y P C 9 J d G V t U G F 0 a D 4 8 L 0 l 0 Z W 1 M b 2 N h d G l v b j 4 8 U 3 R h Y m x l R W 5 0 c m l l c y 8 + P C 9 J d G V t P j x J d G V t P j x J d G V t T G 9 j Y X R p b 2 4 + P E l 0 Z W 1 U e X B l P k Z v c m 1 1 b G E 8 L 0 l 0 Z W 1 U e X B l P j x J d G V t U G F 0 a D 5 T Z W N 0 a W 9 u M S 9 J b n B 1 d E V 4 Y W N 0 J T I w K D Q p L 0 5 h b W V u J T I w d m F u J T I w a 2 9 s b 2 1 t Z W 4 l M j B n Z X d p a n p p Z 2 Q y P C 9 J d G V t U G F 0 a D 4 8 L 0 l 0 Z W 1 M b 2 N h d G l v b j 4 8 U 3 R h Y m x l R W 5 0 c m l l c y 8 + P C 9 J d G V t P j x J d G V t P j x J d G V t T G 9 j Y X R p b 2 4 + P E l 0 Z W 1 U e X B l P k Z v c m 1 1 b G E 8 L 0 l 0 Z W 1 U e X B l P j x J d G V t U G F 0 a D 5 T Z W N 0 a W 9 u M S 9 J b n B 1 d E V 4 Y W N 0 J T I w K D Q p L 0 d l J U M z J U F C e H R y Y W h l Z X J k Z S U y M G 1 h Y W 5 k P C 9 J d G V t U G F 0 a D 4 8 L 0 l 0 Z W 1 M b 2 N h d G l v b j 4 8 U 3 R h Y m x l R W 5 0 c m l l c y 8 + P C 9 J d G V t P j x J d G V t P j x J d G V t T G 9 j Y X R p b 2 4 + P E l 0 Z W 1 U e X B l P k Z v c m 1 1 b G E 8 L 0 l 0 Z W 1 U e X B l P j x J d G V t U G F 0 a D 5 T Z W N 0 a W 9 u M S 9 J b n B 1 d E V 4 Y W N 0 J T I w K D Q p L 0 d l J U M z J U F C e H R y Y W h l Z X J k Z S U y M G R h d H V t P C 9 J d G V t U G F 0 a D 4 8 L 0 l 0 Z W 1 M b 2 N h d G l v b j 4 8 U 3 R h Y m x l R W 5 0 c m l l c y 8 + P C 9 J d G V t P j x J d G V t P j x J d G V t T G 9 j Y X R p b 2 4 + P E l 0 Z W 1 U e X B l P k Z v c m 1 1 b G E 8 L 0 l 0 Z W 1 U e X B l P j x J d G V t U G F 0 a D 5 T Z W N 0 a W 9 u M S 9 J b n B 1 d E V 4 Y W N 0 J T I w K D Q p L 0 t v b G 9 t J T I w Z 2 V k d X B s a W N l Z X J k P C 9 J d G V t U G F 0 a D 4 8 L 0 l 0 Z W 1 M b 2 N h d G l v b j 4 8 U 3 R h Y m x l R W 5 0 c m l l c y 8 + P C 9 J d G V t P j x J d G V t P j x J d G V t T G 9 j Y X R p b 2 4 + P E l 0 Z W 1 U e X B l P k Z v c m 1 1 b G E 8 L 0 l 0 Z W 1 U e X B l P j x J d G V t U G F 0 a D 5 T Z W N 0 a W 9 u M S 9 J b n B 1 d E V 4 Y W N 0 J T I w K D Q p L 0 t v b G 9 t b W V u J T I w c 2 F t Z W 5 n Z X Z v Z W d k P C 9 J d G V t U G F 0 a D 4 8 L 0 l 0 Z W 1 M b 2 N h d G l v b j 4 8 U 3 R h Y m x l R W 5 0 c m l l c y 8 + P C 9 J d G V t P j x J d G V t P j x J d G V t T G 9 j Y X R p b 2 4 + P E l 0 Z W 1 U e X B l P k Z v c m 1 1 b G E 8 L 0 l 0 Z W 1 U e X B l P j x J d G V t U G F 0 a D 5 T Z W N 0 a W 9 u M S 9 J b n B 1 d E V 4 Y W N 0 J T I w K D Q p L 1 d h Y X J k Z S U y M H Z l c n Z h b m d l b j w v S X R l b V B h d G g + P C 9 J d G V t T G 9 j Y X R p b 2 4 + P F N 0 Y W J s Z U V u d H J p Z X M v P j w v S X R l b T 4 8 S X R l b T 4 8 S X R l b U x v Y 2 F 0 a W 9 u P j x J d G V t V H l w Z T 5 G b 3 J t d W x h P C 9 J d G V t V H l w Z T 4 8 S X R l b V B h d G g + U 2 V j d G l v b j E v S W 5 w d X R F e G F j d C U y M C g 0 K S 9 W Z X J t Z W 5 p Z 3 Z 1 b G R p Z 2 R l J T I w a 2 9 s b 2 0 8 L 0 l 0 Z W 1 Q Y X R o P j w v S X R l b U x v Y 2 F 0 a W 9 u P j x T d G F i b G V F b n R y a W V z L z 4 8 L 0 l 0 Z W 0 + P E l 0 Z W 0 + P E l 0 Z W 1 M b 2 N h d G l v b j 4 8 S X R l b V R 5 c G U + R m 9 y b X V s Y T w v S X R l b V R 5 c G U + P E l 0 Z W 1 Q Y X R o P l N l Y 3 R p b 2 4 x L 0 l u c H V 0 R X h h Y 3 Q l M j A o N C k v S 2 9 s b 2 1 t Z W 4 l M j B z Y W 1 l b m d l d m 9 l Z 2 Q x P C 9 J d G V t U G F 0 a D 4 8 L 0 l 0 Z W 1 M b 2 N h d G l v b j 4 8 U 3 R h Y m x l R W 5 0 c m l l c y 8 + P C 9 J d G V t P j x J d G V t P j x J d G V t T G 9 j Y X R p b 2 4 + P E l 0 Z W 1 U e X B l P k Z v c m 1 1 b G E 8 L 0 l 0 Z W 1 U e X B l P j x J d G V t U G F 0 a D 5 T Z W N 0 a W 9 u M S 9 J b n B 1 d E V 4 Y W N 0 J T I w K D Q p L 1 d h Y X J k Z S U y M H Z l c n Z h b m d l b j E 8 L 0 l 0 Z W 1 Q Y X R o P j w v S X R l b U x v Y 2 F 0 a W 9 u P j x T d G F i b G V F b n R y a W V z L z 4 8 L 0 l 0 Z W 0 + P E l 0 Z W 0 + P E l 0 Z W 1 M b 2 N h d G l v b j 4 8 S X R l b V R 5 c G U + R m 9 y b X V s Y T w v S X R l b V R 5 c G U + P E l 0 Z W 1 Q Y X R o P l N l Y 3 R p b 2 4 x L 0 l u c H V 0 R X h h Y 3 Q l M j A o N C k v S 2 9 s b 2 1 t Z W 4 l M j B z Y W 1 l b m d l d m 9 l Z 2 Q y P C 9 J d G V t U G F 0 a D 4 8 L 0 l 0 Z W 1 M b 2 N h d G l v b j 4 8 U 3 R h Y m x l R W 5 0 c m l l c y 8 + P C 9 J d G V t P j x J d G V t P j x J d G V t T G 9 j Y X R p b 2 4 + P E l 0 Z W 1 U e X B l P k Z v c m 1 1 b G E 8 L 0 l 0 Z W 1 U e X B l P j x J d G V t U G F 0 a D 5 T Z W N 0 a W 9 u M S 9 J b n B 1 d E V 4 Y W N 0 J T I w K D Q p L 1 d h Y X J k Z S U y M H Z l c n Z h b m d l b j I 8 L 0 l 0 Z W 1 Q Y X R o P j w v S X R l b U x v Y 2 F 0 a W 9 u P j x T d G F i b G V F b n R y a W V z L z 4 8 L 0 l 0 Z W 0 + P E l 0 Z W 0 + P E l 0 Z W 1 M b 2 N h d G l v b j 4 8 S X R l b V R 5 c G U + R m 9 y b X V s Y T w v S X R l b V R 5 c G U + P E l 0 Z W 1 Q Y X R o P l N l Y 3 R p b 2 4 x L 0 l u c H V 0 R X h h Y 3 Q l M j A o N C k v S 2 9 s b 2 1 t Z W 4 l M j B z Y W 1 l b m d l d m 9 l Z 2 Q z P C 9 J d G V t U G F 0 a D 4 8 L 0 l 0 Z W 1 M b 2 N h d G l v b j 4 8 U 3 R h Y m x l R W 5 0 c m l l c y 8 + P C 9 J d G V t P j x J d G V t P j x J d G V t T G 9 j Y X R p b 2 4 + P E l 0 Z W 1 U e X B l P k Z v c m 1 1 b G E 8 L 0 l 0 Z W 1 U e X B l P j x J d G V t U G F 0 a D 5 T Z W N 0 a W 9 u M S 9 J b n B 1 d E V 4 Y W N 0 J T I w K D Q p L 0 t v b G 9 t J T I w Z 2 V k d X B s a W N l Z X J k M T w v S X R l b V B h d G g + P C 9 J d G V t T G 9 j Y X R p b 2 4 + P F N 0 Y W J s Z U V u d H J p Z X M v P j w v S X R l b T 4 8 S X R l b T 4 8 S X R l b U x v Y 2 F 0 a W 9 u P j x J d G V t V H l w Z T 5 G b 3 J t d W x h P C 9 J d G V t V H l w Z T 4 8 S X R l b V B h d G g + U 2 V j d G l v b j E v S W 5 w d X R F e G F j d C U y M C g 0 K S 9 H Z S V D M y V B Q n h 0 c m F o Z W V y Z G U l M j B l Z X J z d G U l M j B 0 Z W t l b n M 8 L 0 l 0 Z W 1 Q Y X R o P j w v S X R l b U x v Y 2 F 0 a W 9 u P j x T d G F i b G V F b n R y a W V z L z 4 8 L 0 l 0 Z W 0 + P E l 0 Z W 0 + P E l 0 Z W 1 M b 2 N h d G l v b j 4 8 S X R l b V R 5 c G U + R m 9 y b X V s Y T w v S X R l b V R 5 c G U + P E l 0 Z W 1 Q Y X R o P l N l Y 3 R p b 2 4 x L 0 l u c H V 0 R X h h Y 3 Q l M j A o N C k v T m F t Z W 4 l M j B 2 Y W 4 l M j B r b 2 x v b W 1 l b i U y M G d l d 2 l q e m l n Z D w v S X R l b V B h d G g + P C 9 J d G V t T G 9 j Y X R p b 2 4 + P F N 0 Y W J s Z U V u d H J p Z X M v P j w v S X R l b T 4 8 S X R l b T 4 8 S X R l b U x v Y 2 F 0 a W 9 u P j x J d G V t V H l w Z T 5 G b 3 J t d W x h P C 9 J d G V t V H l w Z T 4 8 S X R l b V B h d G g + U 2 V j d G l v b j E v S W 5 w d X R F e G F j d C U y M C g 0 K S 9 U e X B l J T I w Z 2 V 3 a W p 6 a W d k M T w v S X R l b V B h d G g + P C 9 J d G V t T G 9 j Y X R p b 2 4 + P F N 0 Y W J s Z U V u d H J p Z X M v P j w v S X R l b T 4 8 S X R l b T 4 8 S X R l b U x v Y 2 F 0 a W 9 u P j x J d G V t V H l w Z T 5 G b 3 J t d W x h P C 9 J d G V t V H l w Z T 4 8 S X R l b V B h d G g + U 2 V j d G l v b j E v S W 5 w d X R F e G F j d C U y M C g 0 K S 9 R d W V y e S d z J T I w c 2 F t Z W 5 n Z X Z v Z W d k P C 9 J d G V t U G F 0 a D 4 8 L 0 l 0 Z W 1 M b 2 N h d G l v b j 4 8 U 3 R h Y m x l R W 5 0 c m l l c y 8 + P C 9 J d G V t P j x J d G V t P j x J d G V t T G 9 j Y X R p b 2 4 + P E l 0 Z W 1 U e X B l P k Z v c m 1 1 b G E 8 L 0 l 0 Z W 1 U e X B l P j x J d G V t U G F 0 a D 5 T Z W N 0 a W 9 u M S 9 J b n B 1 d E V 4 Y W N 0 J T I w K D Q p L 0 t s Y X N z Z X M l M j B 1 a X R n Z X Z v d X d l b j w v S X R l b V B h d G g + P C 9 J d G V t T G 9 j Y X R p b 2 4 + P F N 0 Y W J s Z U V u d H J p Z X M v P j w v S X R l b T 4 8 S X R l b T 4 8 S X R l b U x v Y 2 F 0 a W 9 u P j x J d G V t V H l w Z T 5 G b 3 J t d W x h P C 9 J d G V t V H l w Z T 4 8 S X R l b V B h d G g + U 2 V j d G l v b j E v S W 5 w d X R F e G F j d C U y M C g 0 K S 9 L b 2 x v b W 1 l b i U y M H Z l c n d p a m R l c m Q 8 L 0 l 0 Z W 1 Q Y X R o P j w v S X R l b U x v Y 2 F 0 a W 9 u P j x T d G F i b G V F b n R y a W V z L z 4 8 L 0 l 0 Z W 0 + P E l 0 Z W 0 + P E l 0 Z W 1 M b 2 N h d G l v b j 4 8 S X R l b V R 5 c G U + R m 9 y b X V s Y T w v S X R l b V R 5 c G U + P E l 0 Z W 1 Q Y X R o P l N l Y 3 R p b 2 4 x L 0 l u c H V 0 R X h h Y 3 Q l M j A o N C k v R 2 U l Q z M l Q U J 4 d H J h a G V l c m R l J T I w Z W V y c 3 R l J T I w d G V r Z W 5 z M T w v S X R l b V B h d G g + P C 9 J d G V t T G 9 j Y X R p b 2 4 + P F N 0 Y W J s Z U V u d H J p Z X M v P j w v S X R l b T 4 8 S X R l b T 4 8 S X R l b U x v Y 2 F 0 a W 9 u P j x J d G V t V H l w Z T 5 G b 3 J t d W x h P C 9 J d G V t V H l w Z T 4 8 S X R l b V B h d G g + U 2 V j d G l v b j E v S W 5 w d X R F e G F j d C U y M C g 0 K S 9 X Y W F y Z G U l M j B 2 Z X J 2 Y W 5 n Z W 4 z P C 9 J d G V t U G F 0 a D 4 8 L 0 l 0 Z W 1 M b 2 N h d G l v b j 4 8 U 3 R h Y m x l R W 5 0 c m l l c y 8 + P C 9 J d G V t P j x J d G V t P j x J d G V t T G 9 j Y X R p b 2 4 + P E l 0 Z W 1 U e X B l P k Z v c m 1 1 b G E 8 L 0 l 0 Z W 1 U e X B l P j x J d G V t U G F 0 a D 5 T Z W N 0 a W 9 u M S 9 J b n B 1 d E V 4 Y W N 0 J T I w K D Q p L 1 d h Y X J k Z S U y M H Z l c n Z h b m d l b j Q 8 L 0 l 0 Z W 1 Q Y X R o P j w v S X R l b U x v Y 2 F 0 a W 9 u P j x T d G F i b G V F b n R y a W V z L z 4 8 L 0 l 0 Z W 0 + P E l 0 Z W 0 + P E l 0 Z W 1 M b 2 N h d G l v b j 4 8 S X R l b V R 5 c G U + R m 9 y b X V s Y T w v S X R l b V R 5 c G U + P E l 0 Z W 1 Q Y X R o P l N l Y 3 R p b 2 4 x L 0 l u c H V 0 R X h h Y 3 Q l M j A o N C k v T m F t Z W 4 l M j B 2 Y W 4 l M j B r b 2 x v b W 1 l b i U y M G d l d 2 l q e m l n Z D E 8 L 0 l 0 Z W 1 Q Y X R o P j w v S X R l b U x v Y 2 F 0 a W 9 u P j x T d G F i b G V F b n R y a W V z L z 4 8 L 0 l 0 Z W 0 + P E l 0 Z W 0 + P E l 0 Z W 1 M b 2 N h d G l v b j 4 8 S X R l b V R 5 c G U + R m 9 y b X V s Y T w v S X R l b V R 5 c G U + P E l 0 Z W 1 Q Y X R o P l N l Y 3 R p b 2 4 x L 0 l u c H V 0 R X h h Y 3 Q l M j A o N C k v Q W F u Z 2 V w Y X N 0 Z S U y M G t v b G 9 t J T I w d G 9 l Z 2 V 2 b 2 V n Z D w v S X R l b V B h d G g + P C 9 J d G V t T G 9 j Y X R p b 2 4 + P F N 0 Y W J s Z U V u d H J p Z X M v P j w v S X R l b T 4 8 S X R l b T 4 8 S X R l b U x v Y 2 F 0 a W 9 u P j x J d G V t V H l w Z T 5 G b 3 J t d W x h P C 9 J d G V t V H l w Z T 4 8 S X R l b V B h d G g + U 2 V j d G l v b j E v S W 5 w d X R F e G F j d C U y M C g 0 K S 9 R d W V y e S U y M H R v Z W d l d m 9 l Z 2 Q 8 L 0 l 0 Z W 1 Q Y X R o P j w v S X R l b U x v Y 2 F 0 a W 9 u P j x T d G F i b G V F b n R y a W V z L z 4 8 L 0 l 0 Z W 0 + P E l 0 Z W 0 + P E l 0 Z W 1 M b 2 N h d G l v b j 4 8 S X R l b V R 5 c G U + R m 9 y b X V s Y T w v S X R l b V R 5 c G U + P E l 0 Z W 1 Q Y X R o P l N l Y 3 R p b 2 4 x L 0 t s Y X N z Z X M l M j A o N C k v Q n J v b j w v S X R l b V B h d G g + P C 9 J d G V t T G 9 j Y X R p b 2 4 + P F N 0 Y W J s Z U V u d H J p Z X M v P j w v S X R l b T 4 8 S X R l b T 4 8 S X R l b U x v Y 2 F 0 a W 9 u P j x J d G V t V H l w Z T 5 G b 3 J t d W x h P C 9 J d G V t V H l w Z T 4 8 S X R l b V B h d G g + U 2 V j d G l v b j E v S 2 x h c 3 N l c y U y M C g 0 K S 9 U e X B l J T I w Z 2 V 3 a W p 6 a W d k P C 9 J d G V t U G F 0 a D 4 8 L 0 l 0 Z W 1 M b 2 N h d G l v b j 4 8 U 3 R h Y m x l R W 5 0 c m l l c y 8 + P C 9 J d G V t P j x J d G V t P j x J d G V t T G 9 j Y X R p b 2 4 + P E l 0 Z W 1 U e X B l P k Z v c m 1 1 b G E 8 L 0 l 0 Z W 1 U e X B l P j x J d G V t U G F 0 a D 5 T Z W N 0 a W 9 u M S 9 C Z W d y b 3 R p b m c l M j A y M D I w J T I w K D Q p L 0 J y b 2 4 8 L 0 l 0 Z W 1 Q Y X R o P j w v S X R l b U x v Y 2 F 0 a W 9 u P j x T d G F i b G V F b n R y a W V z L z 4 8 L 0 l 0 Z W 0 + P E l 0 Z W 0 + P E l 0 Z W 1 M b 2 N h d G l v b j 4 8 S X R l b V R 5 c G U + R m 9 y b X V s Y T w v S X R l b V R 5 c G U + P E l 0 Z W 1 Q Y X R o P l N l Y 3 R p b 2 4 x L 0 J l Z 3 J v d G l u Z y U y M D I w M j A l M j A o N C k v U m l q Z W 4 l M j B n Z W Z p b H R l c m Q 8 L 0 l 0 Z W 1 Q Y X R o P j w v S X R l b U x v Y 2 F 0 a W 9 u P j x T d G F i b G V F b n R y a W V z L z 4 8 L 0 l 0 Z W 0 + P E l 0 Z W 0 + P E l 0 Z W 1 M b 2 N h d G l v b j 4 8 S X R l b V R 5 c G U + R m 9 y b X V s Y T w v S X R l b V R 5 c G U + P E l 0 Z W 1 Q Y X R o P l N l Y 3 R p b 2 4 x L 0 J l Z 3 J v d G l u Z y U y M D I w M j A l M j A o N C k v V H l w Z S U y M G d l d 2 l q e m l n Z D w v S X R l b V B h d G g + P C 9 J d G V t T G 9 j Y X R p b 2 4 + P F N 0 Y W J s Z U V u d H J p Z X M v P j w v S X R l b T 4 8 S X R l b T 4 8 S X R l b U x v Y 2 F 0 a W 9 u P j x J d G V t V H l w Z T 5 G b 3 J t d W x h P C 9 J d G V t V H l w Z T 4 8 S X R l b V B h d G g + U 2 V j d G l v b j E v Q m V n c m 9 0 a W 5 n J T I w M j A y M C U y M C g 0 K S 9 C b 3 Z l b n N 0 Z S U y M H J p a m V u J T I w d m V y d 2 l q Z G V y Z D w v S X R l b V B h d G g + P C 9 J d G V t T G 9 j Y X R p b 2 4 + P F N 0 Y W J s Z U V u d H J p Z X M v P j w v S X R l b T 4 8 S X R l b T 4 8 S X R l b U x v Y 2 F 0 a W 9 u P j x J d G V t V H l w Z T 5 G b 3 J t d W x h P C 9 J d G V t V H l w Z T 4 8 S X R l b V B h d G g + U 2 V j d G l v b j E v Q m V n c m 9 0 a W 5 n J T I w M j A y M C U y M C g 0 K S 9 L b 2 x v b W 1 l b i U y M H Z l c n d p a m R l c m Q 8 L 0 l 0 Z W 1 Q Y X R o P j w v S X R l b U x v Y 2 F 0 a W 9 u P j x T d G F i b G V F b n R y a W V z L z 4 8 L 0 l 0 Z W 0 + P E l 0 Z W 0 + P E l 0 Z W 1 M b 2 N h d G l v b j 4 8 S X R l b V R 5 c G U + R m 9 y b X V s Y T w v S X R l b V R 5 c G U + P E l 0 Z W 1 Q Y X R o P l N l Y 3 R p b 2 4 x L 0 J l Z 3 J v d G l u Z y U y M D I w M j A l M j A o N C k v T m F t Z W 4 l M j B 2 Y W 4 l M j B r b 2 x v b W 1 l b i U y M G d l d 2 l q e m l n Z D w v S X R l b V B h d G g + P C 9 J d G V t T G 9 j Y X R p b 2 4 + P F N 0 Y W J s Z U V u d H J p Z X M v P j w v S X R l b T 4 8 S X R l b T 4 8 S X R l b U x v Y 2 F 0 a W 9 u P j x J d G V t V H l w Z T 5 G b 3 J t d W x h P C 9 J d G V t V H l w Z T 4 8 S X R l b V B h d G g + U 2 V j d G l v b j E v Q m V n c m 9 0 a W 5 n J T I w M j A y M C U y M C g 0 K S 9 L b 2 x v b S U y M G d l Z H V w b G l j Z W V y Z D w v S X R l b V B h d G g + P C 9 J d G V t T G 9 j Y X R p b 2 4 + P F N 0 Y W J s Z U V u d H J p Z X M v P j w v S X R l b T 4 8 S X R l b T 4 8 S X R l b U x v Y 2 F 0 a W 9 u P j x J d G V t V H l w Z T 5 G b 3 J t d W x h P C 9 J d G V t V H l w Z T 4 8 S X R l b V B h d G g + U 2 V j d G l v b j E v Q m V n c m 9 0 a W 5 n J T I w M j A y M C U y M C g 0 K S 9 X Y W F y Z G U l M j B 2 Z X J 2 Y W 5 n Z W 4 y P C 9 J d G V t U G F 0 a D 4 8 L 0 l 0 Z W 1 M b 2 N h d G l v b j 4 8 U 3 R h Y m x l R W 5 0 c m l l c y 8 + P C 9 J d G V t P j x J d G V t P j x J d G V t T G 9 j Y X R p b 2 4 + P E l 0 Z W 1 U e X B l P k Z v c m 1 1 b G E 8 L 0 l 0 Z W 1 U e X B l P j x J d G V t U G F 0 a D 5 T Z W N 0 a W 9 u M S 9 C Z W d y b 3 R p b m c l M j A y M D I w J T I w K D Q p L 0 t v b G 9 t J T I w Z 2 V k d X B s a W N l Z X J k M T w v S X R l b V B h d G g + P C 9 J d G V t T G 9 j Y X R p b 2 4 + P F N 0 Y W J s Z U V u d H J p Z X M v P j w v S X R l b T 4 8 S X R l b T 4 8 S X R l b U x v Y 2 F 0 a W 9 u P j x J d G V t V H l w Z T 5 G b 3 J t d W x h P C 9 J d G V t V H l w Z T 4 8 S X R l b V B h d G g + U 2 V j d G l v b j E v Q m V n c m 9 0 a W 5 n J T I w M j A y M C U y M C g 0 K S 9 O Y W 1 l b i U y M H Z h b i U y M G t v b G 9 t b W V u J T I w Z 2 V 3 a W p 6 a W d k M z w v S X R l b V B h d G g + P C 9 J d G V t T G 9 j Y X R p b 2 4 + P F N 0 Y W J s Z U V u d H J p Z X M v P j w v S X R l b T 4 8 S X R l b T 4 8 S X R l b U x v Y 2 F 0 a W 9 u P j x J d G V t V H l w Z T 5 G b 3 J t d W x h P C 9 J d G V t V H l w Z T 4 8 S X R l b V B h d G g + U 2 V j d G l v b j E v Q m V n c m 9 0 a W 5 n J T I w M j A y M C U y M C g 0 K S 9 H Z S V D M y V B Q n h 0 c m F o Z W V y Z G U l M j B l Z X J z d G U l M j B 0 Z W t l b n M 8 L 0 l 0 Z W 1 Q Y X R o P j w v S X R l b U x v Y 2 F 0 a W 9 u P j x T d G F i b G V F b n R y a W V z L z 4 8 L 0 l 0 Z W 0 + P E l 0 Z W 0 + P E l 0 Z W 1 M b 2 N h d G l v b j 4 8 S X R l b V R 5 c G U + R m 9 y b X V s Y T w v S X R l b V R 5 c G U + P E l 0 Z W 1 Q Y X R o P l N l Y 3 R p b 2 4 x L 0 J l Z 3 J v d G l u Z y U y M D I w M j A l M j A o N C k v S W 5 n Z X Z v Z W d k Z S U y M G V l c n N 0 Z S U y M H R l a 2 V u c z w v S X R l b V B h d G g + P C 9 J d G V t T G 9 j Y X R p b 2 4 + P F N 0 Y W J s Z U V u d H J p Z X M v P j w v S X R l b T 4 8 S X R l b T 4 8 S X R l b U x v Y 2 F 0 a W 9 u P j x J d G V t V H l w Z T 5 G b 3 J t d W x h P C 9 J d G V t V H l w Z T 4 8 S X R l b V B h d G g + U 2 V j d G l v b j E v Q m V n c m 9 0 a W 5 n J T I w M j A y M C U y M C g 0 K S 9 X Y W F y Z G U l M j B 2 Z X J 2 Y W 5 n Z W 4 8 L 0 l 0 Z W 1 Q Y X R o P j w v S X R l b U x v Y 2 F 0 a W 9 u P j x T d G F i b G V F b n R y a W V z L z 4 8 L 0 l 0 Z W 0 + P E l 0 Z W 0 + P E l 0 Z W 1 M b 2 N h d G l v b j 4 8 S X R l b V R 5 c G U + R m 9 y b X V s Y T w v S X R l b V R 5 c G U + P E l 0 Z W 1 Q Y X R o P l N l Y 3 R p b 2 4 x L 0 J l Z 3 J v d G l u Z y U y M D I w M j A l M j A o N C k v V 2 F h c m R l J T I w d m V y d m F u Z 2 V u M T w v S X R l b V B h d G g + P C 9 J d G V t T G 9 j Y X R p b 2 4 + P F N 0 Y W J s Z U V u d H J p Z X M v P j w v S X R l b T 4 8 S X R l b T 4 8 S X R l b U x v Y 2 F 0 a W 9 u P j x J d G V t V H l w Z T 5 G b 3 J t d W x h P C 9 J d G V t V H l w Z T 4 8 S X R l b V B h d G g + U 2 V j d G l v b j E v Q m V n c m 9 0 a W 5 n J T I w M j A y M C U y M C g 0 K S 9 O Y W 1 l b i U y M H Z h b i U y M G t v b G 9 t b W V u J T I w Z 2 V 3 a W p 6 a W d k M T w v S X R l b V B h d G g + P C 9 J d G V t T G 9 j Y X R p b 2 4 + P F N 0 Y W J s Z U V u d H J p Z X M v P j w v S X R l b T 4 8 S X R l b T 4 8 S X R l b U x v Y 2 F 0 a W 9 u P j x J d G V t V H l w Z T 5 G b 3 J t d W x h P C 9 J d G V t V H l w Z T 4 8 S X R l b V B h d G g + U 2 V j d G l v b j E v Q m V n c m 9 0 a W 5 n J T I w M j A y M C U y M C g 0 K S 9 L b 2 x v b S U y M H N w b G l 0 c 2 V u J T I w b 3 A l M j B z Y 2 h l a W R p b m d z d G V r Z W 4 8 L 0 l 0 Z W 1 Q Y X R o P j w v S X R l b U x v Y 2 F 0 a W 9 u P j x T d G F i b G V F b n R y a W V z L z 4 8 L 0 l 0 Z W 0 + P E l 0 Z W 0 + P E l 0 Z W 1 M b 2 N h d G l v b j 4 8 S X R l b V R 5 c G U + R m 9 y b X V s Y T w v S X R l b V R 5 c G U + P E l 0 Z W 1 Q Y X R o P l N l Y 3 R p b 2 4 x L 0 J l Z 3 J v d G l u Z y U y M D I w M j A l M j A o N C k v V H l w Z S U y M G d l d 2 l q e m l n Z D E 8 L 0 l 0 Z W 1 Q Y X R o P j w v S X R l b U x v Y 2 F 0 a W 9 u P j x T d G F i b G V F b n R y a W V z L z 4 8 L 0 l 0 Z W 0 + P E l 0 Z W 0 + P E l 0 Z W 1 M b 2 N h d G l v b j 4 8 S X R l b V R 5 c G U + R m 9 y b X V s Y T w v S X R l b V R 5 c G U + P E l 0 Z W 1 Q Y X R o P l N l Y 3 R p b 2 4 x L 0 J l Z 3 J v d G l u Z y U y M D I w M j A l M j A o N C k v T m F t Z W 4 l M j B 2 Y W 4 l M j B r b 2 x v b W 1 l b i U y M G d l d 2 l q e m l n Z D I 8 L 0 l 0 Z W 1 Q Y X R o P j w v S X R l b U x v Y 2 F 0 a W 9 u P j x T d G F i b G V F b n R y a W V z L z 4 8 L 0 l 0 Z W 0 + P E l 0 Z W 0 + P E l 0 Z W 1 M b 2 N h d G l v b j 4 8 S X R l b V R 5 c G U + R m 9 y b X V s Y T w v S X R l b V R 5 c G U + P E l 0 Z W 1 Q Y X R o P l N l Y 3 R p b 2 4 x L 0 J l Z 3 J v d G l u Z y U y M D I w M j A l M j A o N C k v V m V y b W V u a W d 2 d W x k a W d k Z S U y M G t v b G 9 t P C 9 J d G V t U G F 0 a D 4 8 L 0 l 0 Z W 1 M b 2 N h d G l v b j 4 8 U 3 R h Y m x l R W 5 0 c m l l c y 8 + P C 9 J d G V t P j x J d G V t P j x J d G V t T G 9 j Y X R p b 2 4 + P E l 0 Z W 1 U e X B l P k Z v c m 1 1 b G E 8 L 0 l 0 Z W 1 U e X B l P j x J d G V t U G F 0 a D 5 T Z W N 0 a W 9 u M S 9 C Z W d y b 3 R p b m c l M j A y M D I w J T I w K D Q p L 1 R 5 c G U l M j B n Z X d p a n p p Z 2 Q y P C 9 J d G V t U G F 0 a D 4 8 L 0 l 0 Z W 1 M b 2 N h d G l v b j 4 8 U 3 R h Y m x l R W 5 0 c m l l c y 8 + P C 9 J d G V t P j x J d G V t P j x J d G V t T G 9 j Y X R p b 2 4 + P E l 0 Z W 1 U e X B l P k Z v c m 1 1 b G E 8 L 0 l 0 Z W 1 U e X B l P j x J d G V t U G F 0 a D 5 T Z W N 0 a W 9 u M S 9 C Z W d y b 3 R p b m c l M j A y M D I w J T I w K D Q p L 1 F 1 Z X J 5 J 3 M l M j B z Y W 1 l b m d l d m 9 l Z 2 Q 8 L 0 l 0 Z W 1 Q Y X R o P j w v S X R l b U x v Y 2 F 0 a W 9 u P j x T d G F i b G V F b n R y a W V z L z 4 8 L 0 l 0 Z W 0 + P E l 0 Z W 0 + P E l 0 Z W 1 M b 2 N h d G l v b j 4 8 S X R l b V R 5 c G U + R m 9 y b X V s Y T w v S X R l b V R 5 c G U + P E l 0 Z W 1 Q Y X R o P l N l Y 3 R p b 2 4 x L 0 J l Z 3 J v d G l u Z y U y M D I w M j A l M j A o N C k v S 2 x h c 3 N l c y U y M H V p d G d l d m 9 1 d 2 V u P C 9 J d G V t U G F 0 a D 4 8 L 0 l 0 Z W 1 M b 2 N h d G l v b j 4 8 U 3 R h Y m x l R W 5 0 c m l l c y 8 + P C 9 J d G V t P j x J d G V t P j x J d G V t T G 9 j Y X R p b 2 4 + P E l 0 Z W 1 U e X B l P k Z v c m 1 1 b G E 8 L 0 l 0 Z W 1 U e X B l P j x J d G V t U G F 0 a D 5 T Z W N 0 a W 9 u M S 9 C Z W d y b 3 R p b m c l M j A y M D I w J T I w K D Q p L 0 t v b G 9 t b W V u J T I w d m V y d 2 l q Z G V y Z D I 8 L 0 l 0 Z W 1 Q Y X R o P j w v S X R l b U x v Y 2 F 0 a W 9 u P j x T d G F i b G V F b n R y a W V z L z 4 8 L 0 l 0 Z W 0 + P E l 0 Z W 0 + P E l 0 Z W 1 M b 2 N h d G l v b j 4 8 S X R l b V R 5 c G U + R m 9 y b X V s Y T w v S X R l b V R 5 c G U + P E l 0 Z W 1 Q Y X R o P l N l Y 3 R p b 2 4 x L 0 J l Z 3 J v d G l u Z y U y M D I w M j A l M j A o N C k v Q W F u Z 2 V w Y X N 0 Z S U y M G t v b G 9 t J T I w d G 9 l Z 2 V 2 b 2 V n Z D w v S X R l b V B h d G g + P C 9 J d G V t T G 9 j Y X R p b 2 4 + P F N 0 Y W J s Z U V u d H J p Z X M v P j w v S X R l b T 4 8 S X R l b T 4 8 S X R l b U x v Y 2 F 0 a W 9 u P j x J d G V t V H l w Z T 5 G b 3 J t d W x h P C 9 J d G V t V H l w Z T 4 8 S X R l b V B h d G g + U 2 V j d G l v b j E v Q m V n c m 9 0 a W 5 n J T I w M j A y M C U y M C g 0 K S 9 B Y W 5 n Z X B h c 3 R l J T I w a 2 9 s b 2 0 l M j B 0 b 2 V n Z X Z v Z W d k M T w v S X R l b V B h d G g + P C 9 J d G V t T G 9 j Y X R p b 2 4 + P F N 0 Y W J s Z U V u d H J p Z X M v P j w v S X R l b T 4 8 S X R l b T 4 8 S X R l b U x v Y 2 F 0 a W 9 u P j x J d G V t V H l w Z T 5 G b 3 J t d W x h P C 9 J d G V t V H l w Z T 4 8 S X R l b V B h d G g + U 2 V j d G l v b j E v S W 5 w d X R F e G F j d C U y M C g 1 K S 9 C c m 9 u P C 9 J d G V t U G F 0 a D 4 8 L 0 l 0 Z W 1 M b 2 N h d G l v b j 4 8 U 3 R h Y m x l R W 5 0 c m l l c y 8 + P C 9 J d G V t P j x J d G V t P j x J d G V t T G 9 j Y X R p b 2 4 + P E l 0 Z W 1 U e X B l P k Z v c m 1 1 b G E 8 L 0 l 0 Z W 1 U e X B l P j x J d G V t U G F 0 a D 5 T Z W N 0 a W 9 u M S 9 J b n B 1 d E V 4 Y W N 0 J T I w K D U p L 1 R 5 c G U l M j B n Z X d p a n p p Z 2 Q 8 L 0 l 0 Z W 1 Q Y X R o P j w v S X R l b U x v Y 2 F 0 a W 9 u P j x T d G F i b G V F b n R y a W V z L z 4 8 L 0 l 0 Z W 0 + P E l 0 Z W 0 + P E l 0 Z W 1 M b 2 N h d G l v b j 4 8 S X R l b V R 5 c G U + R m 9 y b X V s Y T w v S X R l b V R 5 c G U + P E l 0 Z W 1 Q Y X R o P l N l Y 3 R p b 2 4 x L 0 l u c H V 0 R X h h Y 3 Q l M j A o N S k v S 2 9 s b 2 0 l M j B n Z W R 1 c G x p Y 2 V l c m Q y P C 9 J d G V t U G F 0 a D 4 8 L 0 l 0 Z W 1 M b 2 N h d G l v b j 4 8 U 3 R h Y m x l R W 5 0 c m l l c y 8 + P C 9 J d G V t P j x J d G V t P j x J d G V t T G 9 j Y X R p b 2 4 + P E l 0 Z W 1 U e X B l P k Z v c m 1 1 b G E 8 L 0 l 0 Z W 1 U e X B l P j x J d G V t U G F 0 a D 5 T Z W N 0 a W 9 u M S 9 J b n B 1 d E V 4 Y W N 0 J T I w K D U p L 0 d l J U M z J U F C e H R y Y W h l Z X J k J T I w a m F h c j w v S X R l b V B h d G g + P C 9 J d G V t T G 9 j Y X R p b 2 4 + P F N 0 Y W J s Z U V u d H J p Z X M v P j w v S X R l b T 4 8 S X R l b T 4 8 S X R l b U x v Y 2 F 0 a W 9 u P j x J d G V t V H l w Z T 5 G b 3 J t d W x h P C 9 J d G V t V H l w Z T 4 8 S X R l b V B h d G g + U 2 V j d G l v b j E v S W 5 w d X R F e G F j d C U y M C g 1 K S 9 O Y W 1 l b i U y M H Z h b i U y M G t v b G 9 t b W V u J T I w Z 2 V 3 a W p 6 a W d k M j w v S X R l b V B h d G g + P C 9 J d G V t T G 9 j Y X R p b 2 4 + P F N 0 Y W J s Z U V u d H J p Z X M v P j w v S X R l b T 4 8 S X R l b T 4 8 S X R l b U x v Y 2 F 0 a W 9 u P j x J d G V t V H l w Z T 5 G b 3 J t d W x h P C 9 J d G V t V H l w Z T 4 8 S X R l b V B h d G g + U 2 V j d G l v b j E v S W 5 w d X R F e G F j d C U y M C g 1 K S 9 H Z S V D M y V B Q n h 0 c m F o Z W V y Z G U l M j B t Y W F u Z D w v S X R l b V B h d G g + P C 9 J d G V t T G 9 j Y X R p b 2 4 + P F N 0 Y W J s Z U V u d H J p Z X M v P j w v S X R l b T 4 8 S X R l b T 4 8 S X R l b U x v Y 2 F 0 a W 9 u P j x J d G V t V H l w Z T 5 G b 3 J t d W x h P C 9 J d G V t V H l w Z T 4 8 S X R l b V B h d G g + U 2 V j d G l v b j E v S W 5 w d X R F e G F j d C U y M C g 1 K S 9 H Z S V D M y V B Q n h 0 c m F o Z W V y Z G U l M j B k Y X R 1 b T w v S X R l b V B h d G g + P C 9 J d G V t T G 9 j Y X R p b 2 4 + P F N 0 Y W J s Z U V u d H J p Z X M v P j w v S X R l b T 4 8 S X R l b T 4 8 S X R l b U x v Y 2 F 0 a W 9 u P j x J d G V t V H l w Z T 5 G b 3 J t d W x h P C 9 J d G V t V H l w Z T 4 8 S X R l b V B h d G g + U 2 V j d G l v b j E v S W 5 w d X R F e G F j d C U y M C g 1 K S 9 L b 2 x v b S U y M G d l Z H V w b G l j Z W V y Z D w v S X R l b V B h d G g + P C 9 J d G V t T G 9 j Y X R p b 2 4 + P F N 0 Y W J s Z U V u d H J p Z X M v P j w v S X R l b T 4 8 S X R l b T 4 8 S X R l b U x v Y 2 F 0 a W 9 u P j x J d G V t V H l w Z T 5 G b 3 J t d W x h P C 9 J d G V t V H l w Z T 4 8 S X R l b V B h d G g + U 2 V j d G l v b j E v S W 5 w d X R F e G F j d C U y M C g 1 K S 9 L b 2 x v b W 1 l b i U y M H N h b W V u Z 2 V 2 b 2 V n Z D w v S X R l b V B h d G g + P C 9 J d G V t T G 9 j Y X R p b 2 4 + P F N 0 Y W J s Z U V u d H J p Z X M v P j w v S X R l b T 4 8 S X R l b T 4 8 S X R l b U x v Y 2 F 0 a W 9 u P j x J d G V t V H l w Z T 5 G b 3 J t d W x h P C 9 J d G V t V H l w Z T 4 8 S X R l b V B h d G g + U 2 V j d G l v b j E v S W 5 w d X R F e G F j d C U y M C g 1 K S 9 X Y W F y Z G U l M j B 2 Z X J 2 Y W 5 n Z W 4 8 L 0 l 0 Z W 1 Q Y X R o P j w v S X R l b U x v Y 2 F 0 a W 9 u P j x T d G F i b G V F b n R y a W V z L z 4 8 L 0 l 0 Z W 0 + P E l 0 Z W 0 + P E l 0 Z W 1 M b 2 N h d G l v b j 4 8 S X R l b V R 5 c G U + R m 9 y b X V s Y T w v S X R l b V R 5 c G U + P E l 0 Z W 1 Q Y X R o P l N l Y 3 R p b 2 4 x L 0 l u c H V 0 R X h h Y 3 Q l M j A o N S k v V m V y b W V u a W d 2 d W x k a W d k Z S U y M G t v b G 9 t P C 9 J d G V t U G F 0 a D 4 8 L 0 l 0 Z W 1 M b 2 N h d G l v b j 4 8 U 3 R h Y m x l R W 5 0 c m l l c y 8 + P C 9 J d G V t P j x J d G V t P j x J d G V t T G 9 j Y X R p b 2 4 + P E l 0 Z W 1 U e X B l P k Z v c m 1 1 b G E 8 L 0 l 0 Z W 1 U e X B l P j x J d G V t U G F 0 a D 5 T Z W N 0 a W 9 u M S 9 J b n B 1 d E V 4 Y W N 0 J T I w K D U p L 0 t v b G 9 t b W V u J T I w c 2 F t Z W 5 n Z X Z v Z W d k M T w v S X R l b V B h d G g + P C 9 J d G V t T G 9 j Y X R p b 2 4 + P F N 0 Y W J s Z U V u d H J p Z X M v P j w v S X R l b T 4 8 S X R l b T 4 8 S X R l b U x v Y 2 F 0 a W 9 u P j x J d G V t V H l w Z T 5 G b 3 J t d W x h P C 9 J d G V t V H l w Z T 4 8 S X R l b V B h d G g + U 2 V j d G l v b j E v S W 5 w d X R F e G F j d C U y M C g 1 K S 9 X Y W F y Z G U l M j B 2 Z X J 2 Y W 5 n Z W 4 x P C 9 J d G V t U G F 0 a D 4 8 L 0 l 0 Z W 1 M b 2 N h d G l v b j 4 8 U 3 R h Y m x l R W 5 0 c m l l c y 8 + P C 9 J d G V t P j x J d G V t P j x J d G V t T G 9 j Y X R p b 2 4 + P E l 0 Z W 1 U e X B l P k Z v c m 1 1 b G E 8 L 0 l 0 Z W 1 U e X B l P j x J d G V t U G F 0 a D 5 T Z W N 0 a W 9 u M S 9 J b n B 1 d E V 4 Y W N 0 J T I w K D U p L 0 t v b G 9 t b W V u J T I w c 2 F t Z W 5 n Z X Z v Z W d k M j w v S X R l b V B h d G g + P C 9 J d G V t T G 9 j Y X R p b 2 4 + P F N 0 Y W J s Z U V u d H J p Z X M v P j w v S X R l b T 4 8 S X R l b T 4 8 S X R l b U x v Y 2 F 0 a W 9 u P j x J d G V t V H l w Z T 5 G b 3 J t d W x h P C 9 J d G V t V H l w Z T 4 8 S X R l b V B h d G g + U 2 V j d G l v b j E v S W 5 w d X R F e G F j d C U y M C g 1 K S 9 X Y W F y Z G U l M j B 2 Z X J 2 Y W 5 n Z W 4 y P C 9 J d G V t U G F 0 a D 4 8 L 0 l 0 Z W 1 M b 2 N h d G l v b j 4 8 U 3 R h Y m x l R W 5 0 c m l l c y 8 + P C 9 J d G V t P j x J d G V t P j x J d G V t T G 9 j Y X R p b 2 4 + P E l 0 Z W 1 U e X B l P k Z v c m 1 1 b G E 8 L 0 l 0 Z W 1 U e X B l P j x J d G V t U G F 0 a D 5 T Z W N 0 a W 9 u M S 9 J b n B 1 d E V 4 Y W N 0 J T I w K D U p L 0 t v b G 9 t b W V u J T I w c 2 F t Z W 5 n Z X Z v Z W d k M z w v S X R l b V B h d G g + P C 9 J d G V t T G 9 j Y X R p b 2 4 + P F N 0 Y W J s Z U V u d H J p Z X M v P j w v S X R l b T 4 8 S X R l b T 4 8 S X R l b U x v Y 2 F 0 a W 9 u P j x J d G V t V H l w Z T 5 G b 3 J t d W x h P C 9 J d G V t V H l w Z T 4 8 S X R l b V B h d G g + U 2 V j d G l v b j E v S W 5 w d X R F e G F j d C U y M C g 1 K S 9 L b 2 x v b S U y M G d l Z H V w b G l j Z W V y Z D E 8 L 0 l 0 Z W 1 Q Y X R o P j w v S X R l b U x v Y 2 F 0 a W 9 u P j x T d G F i b G V F b n R y a W V z L z 4 8 L 0 l 0 Z W 0 + P E l 0 Z W 0 + P E l 0 Z W 1 M b 2 N h d G l v b j 4 8 S X R l b V R 5 c G U + R m 9 y b X V s Y T w v S X R l b V R 5 c G U + P E l 0 Z W 1 Q Y X R o P l N l Y 3 R p b 2 4 x L 0 l u c H V 0 R X h h Y 3 Q l M j A o N S k v R 2 U l Q z M l Q U J 4 d H J h a G V l c m R l J T I w Z W V y c 3 R l J T I w d G V r Z W 5 z P C 9 J d G V t U G F 0 a D 4 8 L 0 l 0 Z W 1 M b 2 N h d G l v b j 4 8 U 3 R h Y m x l R W 5 0 c m l l c y 8 + P C 9 J d G V t P j x J d G V t P j x J d G V t T G 9 j Y X R p b 2 4 + P E l 0 Z W 1 U e X B l P k Z v c m 1 1 b G E 8 L 0 l 0 Z W 1 U e X B l P j x J d G V t U G F 0 a D 5 T Z W N 0 a W 9 u M S 9 J b n B 1 d E V 4 Y W N 0 J T I w K D U p L 0 5 h b W V u J T I w d m F u J T I w a 2 9 s b 2 1 t Z W 4 l M j B n Z X d p a n p p Z 2 Q 8 L 0 l 0 Z W 1 Q Y X R o P j w v S X R l b U x v Y 2 F 0 a W 9 u P j x T d G F i b G V F b n R y a W V z L z 4 8 L 0 l 0 Z W 0 + P E l 0 Z W 0 + P E l 0 Z W 1 M b 2 N h d G l v b j 4 8 S X R l b V R 5 c G U + R m 9 y b X V s Y T w v S X R l b V R 5 c G U + P E l 0 Z W 1 Q Y X R o P l N l Y 3 R p b 2 4 x L 0 l u c H V 0 R X h h Y 3 Q l M j A o N S k v V H l w Z S U y M G d l d 2 l q e m l n Z D E 8 L 0 l 0 Z W 1 Q Y X R o P j w v S X R l b U x v Y 2 F 0 a W 9 u P j x T d G F i b G V F b n R y a W V z L z 4 8 L 0 l 0 Z W 0 + P E l 0 Z W 0 + P E l 0 Z W 1 M b 2 N h d G l v b j 4 8 S X R l b V R 5 c G U + R m 9 y b X V s Y T w v S X R l b V R 5 c G U + P E l 0 Z W 1 Q Y X R o P l N l Y 3 R p b 2 4 x L 0 l u c H V 0 R X h h Y 3 Q l M j A o N S k v U X V l c n k n c y U y M H N h b W V u Z 2 V 2 b 2 V n Z D w v S X R l b V B h d G g + P C 9 J d G V t T G 9 j Y X R p b 2 4 + P F N 0 Y W J s Z U V u d H J p Z X M v P j w v S X R l b T 4 8 S X R l b T 4 8 S X R l b U x v Y 2 F 0 a W 9 u P j x J d G V t V H l w Z T 5 G b 3 J t d W x h P C 9 J d G V t V H l w Z T 4 8 S X R l b V B h d G g + U 2 V j d G l v b j E v S W 5 w d X R F e G F j d C U y M C g 1 K S 9 L b G F z c 2 V z J T I w d W l 0 Z 2 V 2 b 3 V 3 Z W 4 8 L 0 l 0 Z W 1 Q Y X R o P j w v S X R l b U x v Y 2 F 0 a W 9 u P j x T d G F i b G V F b n R y a W V z L z 4 8 L 0 l 0 Z W 0 + P E l 0 Z W 0 + P E l 0 Z W 1 M b 2 N h d G l v b j 4 8 S X R l b V R 5 c G U + R m 9 y b X V s Y T w v S X R l b V R 5 c G U + P E l 0 Z W 1 Q Y X R o P l N l Y 3 R p b 2 4 x L 0 l u c H V 0 R X h h Y 3 Q l M j A o N S k v S 2 9 s b 2 1 t Z W 4 l M j B 2 Z X J 3 a W p k Z X J k P C 9 J d G V t U G F 0 a D 4 8 L 0 l 0 Z W 1 M b 2 N h d G l v b j 4 8 U 3 R h Y m x l R W 5 0 c m l l c y 8 + P C 9 J d G V t P j x J d G V t P j x J d G V t T G 9 j Y X R p b 2 4 + P E l 0 Z W 1 U e X B l P k Z v c m 1 1 b G E 8 L 0 l 0 Z W 1 U e X B l P j x J d G V t U G F 0 a D 5 T Z W N 0 a W 9 u M S 9 J b n B 1 d E V 4 Y W N 0 J T I w K D U p L 0 d l J U M z J U F C e H R y Y W h l Z X J k Z S U y M G V l c n N 0 Z S U y M H R l a 2 V u c z E 8 L 0 l 0 Z W 1 Q Y X R o P j w v S X R l b U x v Y 2 F 0 a W 9 u P j x T d G F i b G V F b n R y a W V z L z 4 8 L 0 l 0 Z W 0 + P E l 0 Z W 0 + P E l 0 Z W 1 M b 2 N h d G l v b j 4 8 S X R l b V R 5 c G U + R m 9 y b X V s Y T w v S X R l b V R 5 c G U + P E l 0 Z W 1 Q Y X R o P l N l Y 3 R p b 2 4 x L 0 l u c H V 0 R X h h Y 3 Q l M j A o N S k v V 2 F h c m R l J T I w d m V y d m F u Z 2 V u M z w v S X R l b V B h d G g + P C 9 J d G V t T G 9 j Y X R p b 2 4 + P F N 0 Y W J s Z U V u d H J p Z X M v P j w v S X R l b T 4 8 S X R l b T 4 8 S X R l b U x v Y 2 F 0 a W 9 u P j x J d G V t V H l w Z T 5 G b 3 J t d W x h P C 9 J d G V t V H l w Z T 4 8 S X R l b V B h d G g + U 2 V j d G l v b j E v S W 5 w d X R F e G F j d C U y M C g 1 K S 9 X Y W F y Z G U l M j B 2 Z X J 2 Y W 5 n Z W 4 0 P C 9 J d G V t U G F 0 a D 4 8 L 0 l 0 Z W 1 M b 2 N h d G l v b j 4 8 U 3 R h Y m x l R W 5 0 c m l l c y 8 + P C 9 J d G V t P j x J d G V t P j x J d G V t T G 9 j Y X R p b 2 4 + P E l 0 Z W 1 U e X B l P k Z v c m 1 1 b G E 8 L 0 l 0 Z W 1 U e X B l P j x J d G V t U G F 0 a D 5 T Z W N 0 a W 9 u M S 9 J b n B 1 d E V 4 Y W N 0 J T I w K D U p L 0 5 h b W V u J T I w d m F u J T I w a 2 9 s b 2 1 t Z W 4 l M j B n Z X d p a n p p Z 2 Q x P C 9 J d G V t U G F 0 a D 4 8 L 0 l 0 Z W 1 M b 2 N h d G l v b j 4 8 U 3 R h Y m x l R W 5 0 c m l l c y 8 + P C 9 J d G V t P j x J d G V t P j x J d G V t T G 9 j Y X R p b 2 4 + P E l 0 Z W 1 U e X B l P k Z v c m 1 1 b G E 8 L 0 l 0 Z W 1 U e X B l P j x J d G V t U G F 0 a D 5 T Z W N 0 a W 9 u M S 9 J b n B 1 d E V 4 Y W N 0 J T I w K D U p L 0 F h b m d l c G F z d G U l M j B r b 2 x v b S U y M H R v Z W d l d m 9 l Z 2 Q 8 L 0 l 0 Z W 1 Q Y X R o P j w v S X R l b U x v Y 2 F 0 a W 9 u P j x T d G F i b G V F b n R y a W V z L z 4 8 L 0 l 0 Z W 0 + P E l 0 Z W 0 + P E l 0 Z W 1 M b 2 N h d G l v b j 4 8 S X R l b V R 5 c G U + R m 9 y b X V s Y T w v S X R l b V R 5 c G U + P E l 0 Z W 1 Q Y X R o P l N l Y 3 R p b 2 4 x L 0 l u c H V 0 R X h h Y 3 Q l M j A o N S k v U X V l c n k l M j B 0 b 2 V n Z X Z v Z W d k P C 9 J d G V t U G F 0 a D 4 8 L 0 l 0 Z W 1 M b 2 N h d G l v b j 4 8 U 3 R h Y m x l R W 5 0 c m l l c y 8 + P C 9 J d G V t P j x J d G V t P j x J d G V t T G 9 j Y X R p b 2 4 + P E l 0 Z W 1 U e X B l P k Z v c m 1 1 b G E 8 L 0 l 0 Z W 1 U e X B l P j x J d G V t U G F 0 a D 5 T Z W N 0 a W 9 u M S 9 L b G F z c 2 V z J T I w K D U p L 0 J y b 2 4 8 L 0 l 0 Z W 1 Q Y X R o P j w v S X R l b U x v Y 2 F 0 a W 9 u P j x T d G F i b G V F b n R y a W V z L z 4 8 L 0 l 0 Z W 0 + P E l 0 Z W 0 + P E l 0 Z W 1 M b 2 N h d G l v b j 4 8 S X R l b V R 5 c G U + R m 9 y b X V s Y T w v S X R l b V R 5 c G U + P E l 0 Z W 1 Q Y X R o P l N l Y 3 R p b 2 4 x L 0 t s Y X N z Z X M l M j A o N S k v V H l w Z S U y M G d l d 2 l q e m l n Z D w v S X R l b V B h d G g + P C 9 J d G V t T G 9 j Y X R p b 2 4 + P F N 0 Y W J s Z U V u d H J p Z X M v P j w v S X R l b T 4 8 S X R l b T 4 8 S X R l b U x v Y 2 F 0 a W 9 u P j x J d G V t V H l w Z T 5 G b 3 J t d W x h P C 9 J d G V t V H l w Z T 4 8 S X R l b V B h d G g + U 2 V j d G l v b j E v Q m V n c m 9 0 a W 5 n J T I w M j A y M C U y M C g 1 K S 9 C c m 9 u P C 9 J d G V t U G F 0 a D 4 8 L 0 l 0 Z W 1 M b 2 N h d G l v b j 4 8 U 3 R h Y m x l R W 5 0 c m l l c y 8 + P C 9 J d G V t P j x J d G V t P j x J d G V t T G 9 j Y X R p b 2 4 + P E l 0 Z W 1 U e X B l P k Z v c m 1 1 b G E 8 L 0 l 0 Z W 1 U e X B l P j x J d G V t U G F 0 a D 5 T Z W N 0 a W 9 u M S 9 C Z W d y b 3 R p b m c l M j A y M D I w J T I w K D U p L 1 J p a m V u J T I w Z 2 V m a W x 0 Z X J k P C 9 J d G V t U G F 0 a D 4 8 L 0 l 0 Z W 1 M b 2 N h d G l v b j 4 8 U 3 R h Y m x l R W 5 0 c m l l c y 8 + P C 9 J d G V t P j x J d G V t P j x J d G V t T G 9 j Y X R p b 2 4 + P E l 0 Z W 1 U e X B l P k Z v c m 1 1 b G E 8 L 0 l 0 Z W 1 U e X B l P j x J d G V t U G F 0 a D 5 T Z W N 0 a W 9 u M S 9 C Z W d y b 3 R p b m c l M j A y M D I w J T I w K D U p L 1 R 5 c G U l M j B n Z X d p a n p p Z 2 Q 8 L 0 l 0 Z W 1 Q Y X R o P j w v S X R l b U x v Y 2 F 0 a W 9 u P j x T d G F i b G V F b n R y a W V z L z 4 8 L 0 l 0 Z W 0 + P E l 0 Z W 0 + P E l 0 Z W 1 M b 2 N h d G l v b j 4 8 S X R l b V R 5 c G U + R m 9 y b X V s Y T w v S X R l b V R 5 c G U + P E l 0 Z W 1 Q Y X R o P l N l Y 3 R p b 2 4 x L 0 J l Z 3 J v d G l u Z y U y M D I w M j A l M j A o N S k v Q m 9 2 Z W 5 z d G U l M j B y a W p l b i U y M H Z l c n d p a m R l c m Q 8 L 0 l 0 Z W 1 Q Y X R o P j w v S X R l b U x v Y 2 F 0 a W 9 u P j x T d G F i b G V F b n R y a W V z L z 4 8 L 0 l 0 Z W 0 + P E l 0 Z W 0 + P E l 0 Z W 1 M b 2 N h d G l v b j 4 8 S X R l b V R 5 c G U + R m 9 y b X V s Y T w v S X R l b V R 5 c G U + P E l 0 Z W 1 Q Y X R o P l N l Y 3 R p b 2 4 x L 0 J l Z 3 J v d G l u Z y U y M D I w M j A l M j A o N S k v S 2 9 s b 2 1 t Z W 4 l M j B 2 Z X J 3 a W p k Z X J k P C 9 J d G V t U G F 0 a D 4 8 L 0 l 0 Z W 1 M b 2 N h d G l v b j 4 8 U 3 R h Y m x l R W 5 0 c m l l c y 8 + P C 9 J d G V t P j x J d G V t P j x J d G V t T G 9 j Y X R p b 2 4 + P E l 0 Z W 1 U e X B l P k Z v c m 1 1 b G E 8 L 0 l 0 Z W 1 U e X B l P j x J d G V t U G F 0 a D 5 T Z W N 0 a W 9 u M S 9 C Z W d y b 3 R p b m c l M j A y M D I w J T I w K D U p L 0 5 h b W V u J T I w d m F u J T I w a 2 9 s b 2 1 t Z W 4 l M j B n Z X d p a n p p Z 2 Q 8 L 0 l 0 Z W 1 Q Y X R o P j w v S X R l b U x v Y 2 F 0 a W 9 u P j x T d G F i b G V F b n R y a W V z L z 4 8 L 0 l 0 Z W 0 + P E l 0 Z W 0 + P E l 0 Z W 1 M b 2 N h d G l v b j 4 8 S X R l b V R 5 c G U + R m 9 y b X V s Y T w v S X R l b V R 5 c G U + P E l 0 Z W 1 Q Y X R o P l N l Y 3 R p b 2 4 x L 0 J l Z 3 J v d G l u Z y U y M D I w M j A l M j A o N S k v S 2 9 s b 2 0 l M j B n Z W R 1 c G x p Y 2 V l c m Q 8 L 0 l 0 Z W 1 Q Y X R o P j w v S X R l b U x v Y 2 F 0 a W 9 u P j x T d G F i b G V F b n R y a W V z L z 4 8 L 0 l 0 Z W 0 + P E l 0 Z W 0 + P E l 0 Z W 1 M b 2 N h d G l v b j 4 8 S X R l b V R 5 c G U + R m 9 y b X V s Y T w v S X R l b V R 5 c G U + P E l 0 Z W 1 Q Y X R o P l N l Y 3 R p b 2 4 x L 0 J l Z 3 J v d G l u Z y U y M D I w M j A l M j A o N S k v V 2 F h c m R l J T I w d m V y d m F u Z 2 V u M j w v S X R l b V B h d G g + P C 9 J d G V t T G 9 j Y X R p b 2 4 + P F N 0 Y W J s Z U V u d H J p Z X M v P j w v S X R l b T 4 8 S X R l b T 4 8 S X R l b U x v Y 2 F 0 a W 9 u P j x J d G V t V H l w Z T 5 G b 3 J t d W x h P C 9 J d G V t V H l w Z T 4 8 S X R l b V B h d G g + U 2 V j d G l v b j E v Q m V n c m 9 0 a W 5 n J T I w M j A y M C U y M C g 1 K S 9 L b 2 x v b S U y M G d l Z H V w b G l j Z W V y Z D E 8 L 0 l 0 Z W 1 Q Y X R o P j w v S X R l b U x v Y 2 F 0 a W 9 u P j x T d G F i b G V F b n R y a W V z L z 4 8 L 0 l 0 Z W 0 + P E l 0 Z W 0 + P E l 0 Z W 1 M b 2 N h d G l v b j 4 8 S X R l b V R 5 c G U + R m 9 y b X V s Y T w v S X R l b V R 5 c G U + P E l 0 Z W 1 Q Y X R o P l N l Y 3 R p b 2 4 x L 0 J l Z 3 J v d G l u Z y U y M D I w M j A l M j A o N S k v T m F t Z W 4 l M j B 2 Y W 4 l M j B r b 2 x v b W 1 l b i U y M G d l d 2 l q e m l n Z D M 8 L 0 l 0 Z W 1 Q Y X R o P j w v S X R l b U x v Y 2 F 0 a W 9 u P j x T d G F i b G V F b n R y a W V z L z 4 8 L 0 l 0 Z W 0 + P E l 0 Z W 0 + P E l 0 Z W 1 M b 2 N h d G l v b j 4 8 S X R l b V R 5 c G U + R m 9 y b X V s Y T w v S X R l b V R 5 c G U + P E l 0 Z W 1 Q Y X R o P l N l Y 3 R p b 2 4 x L 0 J l Z 3 J v d G l u Z y U y M D I w M j A l M j A o N S k v R 2 U l Q z M l Q U J 4 d H J h a G V l c m R l J T I w Z W V y c 3 R l J T I w d G V r Z W 5 z P C 9 J d G V t U G F 0 a D 4 8 L 0 l 0 Z W 1 M b 2 N h d G l v b j 4 8 U 3 R h Y m x l R W 5 0 c m l l c y 8 + P C 9 J d G V t P j x J d G V t P j x J d G V t T G 9 j Y X R p b 2 4 + P E l 0 Z W 1 U e X B l P k Z v c m 1 1 b G E 8 L 0 l 0 Z W 1 U e X B l P j x J d G V t U G F 0 a D 5 T Z W N 0 a W 9 u M S 9 C Z W d y b 3 R p b m c l M j A y M D I w J T I w K D U p L 0 l u Z 2 V 2 b 2 V n Z G U l M j B l Z X J z d G U l M j B 0 Z W t l b n M 8 L 0 l 0 Z W 1 Q Y X R o P j w v S X R l b U x v Y 2 F 0 a W 9 u P j x T d G F i b G V F b n R y a W V z L z 4 8 L 0 l 0 Z W 0 + P E l 0 Z W 0 + P E l 0 Z W 1 M b 2 N h d G l v b j 4 8 S X R l b V R 5 c G U + R m 9 y b X V s Y T w v S X R l b V R 5 c G U + P E l 0 Z W 1 Q Y X R o P l N l Y 3 R p b 2 4 x L 0 J l Z 3 J v d G l u Z y U y M D I w M j A l M j A o N S k v V 2 F h c m R l J T I w d m V y d m F u Z 2 V u P C 9 J d G V t U G F 0 a D 4 8 L 0 l 0 Z W 1 M b 2 N h d G l v b j 4 8 U 3 R h Y m x l R W 5 0 c m l l c y 8 + P C 9 J d G V t P j x J d G V t P j x J d G V t T G 9 j Y X R p b 2 4 + P E l 0 Z W 1 U e X B l P k Z v c m 1 1 b G E 8 L 0 l 0 Z W 1 U e X B l P j x J d G V t U G F 0 a D 5 T Z W N 0 a W 9 u M S 9 C Z W d y b 3 R p b m c l M j A y M D I w J T I w K D U p L 1 d h Y X J k Z S U y M H Z l c n Z h b m d l b j E 8 L 0 l 0 Z W 1 Q Y X R o P j w v S X R l b U x v Y 2 F 0 a W 9 u P j x T d G F i b G V F b n R y a W V z L z 4 8 L 0 l 0 Z W 0 + P E l 0 Z W 0 + P E l 0 Z W 1 M b 2 N h d G l v b j 4 8 S X R l b V R 5 c G U + R m 9 y b X V s Y T w v S X R l b V R 5 c G U + P E l 0 Z W 1 Q Y X R o P l N l Y 3 R p b 2 4 x L 0 J l Z 3 J v d G l u Z y U y M D I w M j A l M j A o N S k v T m F t Z W 4 l M j B 2 Y W 4 l M j B r b 2 x v b W 1 l b i U y M G d l d 2 l q e m l n Z D E 8 L 0 l 0 Z W 1 Q Y X R o P j w v S X R l b U x v Y 2 F 0 a W 9 u P j x T d G F i b G V F b n R y a W V z L z 4 8 L 0 l 0 Z W 0 + P E l 0 Z W 0 + P E l 0 Z W 1 M b 2 N h d G l v b j 4 8 S X R l b V R 5 c G U + R m 9 y b X V s Y T w v S X R l b V R 5 c G U + P E l 0 Z W 1 Q Y X R o P l N l Y 3 R p b 2 4 x L 0 J l Z 3 J v d G l u Z y U y M D I w M j A l M j A o N S k v S 2 9 s b 2 0 l M j B z c G x p d H N l b i U y M G 9 w J T I w c 2 N o Z W l k a W 5 n c 3 R l a 2 V u P C 9 J d G V t U G F 0 a D 4 8 L 0 l 0 Z W 1 M b 2 N h d G l v b j 4 8 U 3 R h Y m x l R W 5 0 c m l l c y 8 + P C 9 J d G V t P j x J d G V t P j x J d G V t T G 9 j Y X R p b 2 4 + P E l 0 Z W 1 U e X B l P k Z v c m 1 1 b G E 8 L 0 l 0 Z W 1 U e X B l P j x J d G V t U G F 0 a D 5 T Z W N 0 a W 9 u M S 9 C Z W d y b 3 R p b m c l M j A y M D I w J T I w K D U p L 1 R 5 c G U l M j B n Z X d p a n p p Z 2 Q x P C 9 J d G V t U G F 0 a D 4 8 L 0 l 0 Z W 1 M b 2 N h d G l v b j 4 8 U 3 R h Y m x l R W 5 0 c m l l c y 8 + P C 9 J d G V t P j x J d G V t P j x J d G V t T G 9 j Y X R p b 2 4 + P E l 0 Z W 1 U e X B l P k Z v c m 1 1 b G E 8 L 0 l 0 Z W 1 U e X B l P j x J d G V t U G F 0 a D 5 T Z W N 0 a W 9 u M S 9 C Z W d y b 3 R p b m c l M j A y M D I w J T I w K D U p L 0 5 h b W V u J T I w d m F u J T I w a 2 9 s b 2 1 t Z W 4 l M j B n Z X d p a n p p Z 2 Q y P C 9 J d G V t U G F 0 a D 4 8 L 0 l 0 Z W 1 M b 2 N h d G l v b j 4 8 U 3 R h Y m x l R W 5 0 c m l l c y 8 + P C 9 J d G V t P j x J d G V t P j x J d G V t T G 9 j Y X R p b 2 4 + P E l 0 Z W 1 U e X B l P k Z v c m 1 1 b G E 8 L 0 l 0 Z W 1 U e X B l P j x J d G V t U G F 0 a D 5 T Z W N 0 a W 9 u M S 9 C Z W d y b 3 R p b m c l M j A y M D I w J T I w K D U p L 1 Z l c m 1 l b m l n d n V s Z G l n Z G U l M j B r b 2 x v b T w v S X R l b V B h d G g + P C 9 J d G V t T G 9 j Y X R p b 2 4 + P F N 0 Y W J s Z U V u d H J p Z X M v P j w v S X R l b T 4 8 S X R l b T 4 8 S X R l b U x v Y 2 F 0 a W 9 u P j x J d G V t V H l w Z T 5 G b 3 J t d W x h P C 9 J d G V t V H l w Z T 4 8 S X R l b V B h d G g + U 2 V j d G l v b j E v Q m V n c m 9 0 a W 5 n J T I w M j A y M C U y M C g 1 K S 9 U e X B l J T I w Z 2 V 3 a W p 6 a W d k M j w v S X R l b V B h d G g + P C 9 J d G V t T G 9 j Y X R p b 2 4 + P F N 0 Y W J s Z U V u d H J p Z X M v P j w v S X R l b T 4 8 S X R l b T 4 8 S X R l b U x v Y 2 F 0 a W 9 u P j x J d G V t V H l w Z T 5 G b 3 J t d W x h P C 9 J d G V t V H l w Z T 4 8 S X R l b V B h d G g + U 2 V j d G l v b j E v Q m V n c m 9 0 a W 5 n J T I w M j A y M C U y M C g 1 K S 9 R d W V y e S d z J T I w c 2 F t Z W 5 n Z X Z v Z W d k P C 9 J d G V t U G F 0 a D 4 8 L 0 l 0 Z W 1 M b 2 N h d G l v b j 4 8 U 3 R h Y m x l R W 5 0 c m l l c y 8 + P C 9 J d G V t P j x J d G V t P j x J d G V t T G 9 j Y X R p b 2 4 + P E l 0 Z W 1 U e X B l P k Z v c m 1 1 b G E 8 L 0 l 0 Z W 1 U e X B l P j x J d G V t U G F 0 a D 5 T Z W N 0 a W 9 u M S 9 C Z W d y b 3 R p b m c l M j A y M D I w J T I w K D U p L 0 t s Y X N z Z X M l M j B 1 a X R n Z X Z v d X d l b j w v S X R l b V B h d G g + P C 9 J d G V t T G 9 j Y X R p b 2 4 + P F N 0 Y W J s Z U V u d H J p Z X M v P j w v S X R l b T 4 8 S X R l b T 4 8 S X R l b U x v Y 2 F 0 a W 9 u P j x J d G V t V H l w Z T 5 G b 3 J t d W x h P C 9 J d G V t V H l w Z T 4 8 S X R l b V B h d G g + U 2 V j d G l v b j E v Q m V n c m 9 0 a W 5 n J T I w M j A y M C U y M C g 1 K S 9 L b 2 x v b W 1 l b i U y M H Z l c n d p a m R l c m Q y P C 9 J d G V t U G F 0 a D 4 8 L 0 l 0 Z W 1 M b 2 N h d G l v b j 4 8 U 3 R h Y m x l R W 5 0 c m l l c y 8 + P C 9 J d G V t P j x J d G V t P j x J d G V t T G 9 j Y X R p b 2 4 + P E l 0 Z W 1 U e X B l P k Z v c m 1 1 b G E 8 L 0 l 0 Z W 1 U e X B l P j x J d G V t U G F 0 a D 5 T Z W N 0 a W 9 u M S 9 C Z W d y b 3 R p b m c l M j A y M D I w J T I w K D U p L 0 F h b m d l c G F z d G U l M j B r b 2 x v b S U y M H R v Z W d l d m 9 l Z 2 Q 8 L 0 l 0 Z W 1 Q Y X R o P j w v S X R l b U x v Y 2 F 0 a W 9 u P j x T d G F i b G V F b n R y a W V z L z 4 8 L 0 l 0 Z W 0 + P E l 0 Z W 0 + P E l 0 Z W 1 M b 2 N h d G l v b j 4 8 S X R l b V R 5 c G U + R m 9 y b X V s Y T w v S X R l b V R 5 c G U + P E l 0 Z W 1 Q Y X R o P l N l Y 3 R p b 2 4 x L 0 J l Z 3 J v d G l u Z y U y M D I w M j A l M j A o N S k v Q W F u Z 2 V w Y X N 0 Z S U y M G t v b G 9 t J T I w d G 9 l Z 2 V 2 b 2 V n Z D E 8 L 0 l 0 Z W 1 Q Y X R o P j w v S X R l b U x v Y 2 F 0 a W 9 u P j x T d G F i b G V F b n R y a W V z L z 4 8 L 0 l 0 Z W 0 + P E l 0 Z W 0 + P E l 0 Z W 1 M b 2 N h d G l v b j 4 8 S X R l b V R 5 c G U + R m 9 y b X V s Y T w v S X R l b V R 5 c G U + P E l 0 Z W 1 Q Y X R o P l N l Y 3 R p b 2 4 x L 0 l u c H V 0 R X h h Y 3 Q l M j A o N i k v Q n J v b j w v S X R l b V B h d G g + P C 9 J d G V t T G 9 j Y X R p b 2 4 + P F N 0 Y W J s Z U V u d H J p Z X M v P j w v S X R l b T 4 8 S X R l b T 4 8 S X R l b U x v Y 2 F 0 a W 9 u P j x J d G V t V H l w Z T 5 G b 3 J t d W x h P C 9 J d G V t V H l w Z T 4 8 S X R l b V B h d G g + U 2 V j d G l v b j E v S W 5 w d X R F e G F j d C U y M C g 2 K S 9 U e X B l J T I w Z 2 V 3 a W p 6 a W d k P C 9 J d G V t U G F 0 a D 4 8 L 0 l 0 Z W 1 M b 2 N h d G l v b j 4 8 U 3 R h Y m x l R W 5 0 c m l l c y 8 + P C 9 J d G V t P j x J d G V t P j x J d G V t T G 9 j Y X R p b 2 4 + P E l 0 Z W 1 U e X B l P k Z v c m 1 1 b G E 8 L 0 l 0 Z W 1 U e X B l P j x J d G V t U G F 0 a D 5 T Z W N 0 a W 9 u M S 9 J b n B 1 d E V 4 Y W N 0 J T I w K D Y p L 0 t v b G 9 t J T I w Z 2 V k d X B s a W N l Z X J k M j w v S X R l b V B h d G g + P C 9 J d G V t T G 9 j Y X R p b 2 4 + P F N 0 Y W J s Z U V u d H J p Z X M v P j w v S X R l b T 4 8 S X R l b T 4 8 S X R l b U x v Y 2 F 0 a W 9 u P j x J d G V t V H l w Z T 5 G b 3 J t d W x h P C 9 J d G V t V H l w Z T 4 8 S X R l b V B h d G g + U 2 V j d G l v b j E v S W 5 w d X R F e G F j d C U y M C g 2 K S 9 H Z S V D M y V B Q n h 0 c m F o Z W V y Z C U y M G p h Y X I 8 L 0 l 0 Z W 1 Q Y X R o P j w v S X R l b U x v Y 2 F 0 a W 9 u P j x T d G F i b G V F b n R y a W V z L z 4 8 L 0 l 0 Z W 0 + P E l 0 Z W 0 + P E l 0 Z W 1 M b 2 N h d G l v b j 4 8 S X R l b V R 5 c G U + R m 9 y b X V s Y T w v S X R l b V R 5 c G U + P E l 0 Z W 1 Q Y X R o P l N l Y 3 R p b 2 4 x L 0 l u c H V 0 R X h h Y 3 Q l M j A o N i k v T m F t Z W 4 l M j B 2 Y W 4 l M j B r b 2 x v b W 1 l b i U y M G d l d 2 l q e m l n Z D I 8 L 0 l 0 Z W 1 Q Y X R o P j w v S X R l b U x v Y 2 F 0 a W 9 u P j x T d G F i b G V F b n R y a W V z L z 4 8 L 0 l 0 Z W 0 + P E l 0 Z W 0 + P E l 0 Z W 1 M b 2 N h d G l v b j 4 8 S X R l b V R 5 c G U + R m 9 y b X V s Y T w v S X R l b V R 5 c G U + P E l 0 Z W 1 Q Y X R o P l N l Y 3 R p b 2 4 x L 0 l u c H V 0 R X h h Y 3 Q l M j A o N i k v R 2 U l Q z M l Q U J 4 d H J h a G V l c m R l J T I w b W F h b m Q 8 L 0 l 0 Z W 1 Q Y X R o P j w v S X R l b U x v Y 2 F 0 a W 9 u P j x T d G F i b G V F b n R y a W V z L z 4 8 L 0 l 0 Z W 0 + P E l 0 Z W 0 + P E l 0 Z W 1 M b 2 N h d G l v b j 4 8 S X R l b V R 5 c G U + R m 9 y b X V s Y T w v S X R l b V R 5 c G U + P E l 0 Z W 1 Q Y X R o P l N l Y 3 R p b 2 4 x L 0 l u c H V 0 R X h h Y 3 Q l M j A o N i k v R 2 U l Q z M l Q U J 4 d H J h a G V l c m R l J T I w Z G F 0 d W 0 8 L 0 l 0 Z W 1 Q Y X R o P j w v S X R l b U x v Y 2 F 0 a W 9 u P j x T d G F i b G V F b n R y a W V z L z 4 8 L 0 l 0 Z W 0 + P E l 0 Z W 0 + P E l 0 Z W 1 M b 2 N h d G l v b j 4 8 S X R l b V R 5 c G U + R m 9 y b X V s Y T w v S X R l b V R 5 c G U + P E l 0 Z W 1 Q Y X R o P l N l Y 3 R p b 2 4 x L 0 l u c H V 0 R X h h Y 3 Q l M j A o N i k v S 2 9 s b 2 0 l M j B n Z W R 1 c G x p Y 2 V l c m Q 8 L 0 l 0 Z W 1 Q Y X R o P j w v S X R l b U x v Y 2 F 0 a W 9 u P j x T d G F i b G V F b n R y a W V z L z 4 8 L 0 l 0 Z W 0 + P E l 0 Z W 0 + P E l 0 Z W 1 M b 2 N h d G l v b j 4 8 S X R l b V R 5 c G U + R m 9 y b X V s Y T w v S X R l b V R 5 c G U + P E l 0 Z W 1 Q Y X R o P l N l Y 3 R p b 2 4 x L 0 l u c H V 0 R X h h Y 3 Q l M j A o N i k v S 2 9 s b 2 1 t Z W 4 l M j B z Y W 1 l b m d l d m 9 l Z 2 Q 8 L 0 l 0 Z W 1 Q Y X R o P j w v S X R l b U x v Y 2 F 0 a W 9 u P j x T d G F i b G V F b n R y a W V z L z 4 8 L 0 l 0 Z W 0 + P E l 0 Z W 0 + P E l 0 Z W 1 M b 2 N h d G l v b j 4 8 S X R l b V R 5 c G U + R m 9 y b X V s Y T w v S X R l b V R 5 c G U + P E l 0 Z W 1 Q Y X R o P l N l Y 3 R p b 2 4 x L 0 l u c H V 0 R X h h Y 3 Q l M j A o N i k v V 2 F h c m R l J T I w d m V y d m F u Z 2 V u P C 9 J d G V t U G F 0 a D 4 8 L 0 l 0 Z W 1 M b 2 N h d G l v b j 4 8 U 3 R h Y m x l R W 5 0 c m l l c y 8 + P C 9 J d G V t P j x J d G V t P j x J d G V t T G 9 j Y X R p b 2 4 + P E l 0 Z W 1 U e X B l P k Z v c m 1 1 b G E 8 L 0 l 0 Z W 1 U e X B l P j x J d G V t U G F 0 a D 5 T Z W N 0 a W 9 u M S 9 J b n B 1 d E V 4 Y W N 0 J T I w K D Y p L 1 Z l c m 1 l b m l n d n V s Z G l n Z G U l M j B r b 2 x v b T w v S X R l b V B h d G g + P C 9 J d G V t T G 9 j Y X R p b 2 4 + P F N 0 Y W J s Z U V u d H J p Z X M v P j w v S X R l b T 4 8 S X R l b T 4 8 S X R l b U x v Y 2 F 0 a W 9 u P j x J d G V t V H l w Z T 5 G b 3 J t d W x h P C 9 J d G V t V H l w Z T 4 8 S X R l b V B h d G g + U 2 V j d G l v b j E v S W 5 w d X R F e G F j d C U y M C g 2 K S 9 L b 2 x v b W 1 l b i U y M H N h b W V u Z 2 V 2 b 2 V n Z D E 8 L 0 l 0 Z W 1 Q Y X R o P j w v S X R l b U x v Y 2 F 0 a W 9 u P j x T d G F i b G V F b n R y a W V z L z 4 8 L 0 l 0 Z W 0 + P E l 0 Z W 0 + P E l 0 Z W 1 M b 2 N h d G l v b j 4 8 S X R l b V R 5 c G U + R m 9 y b X V s Y T w v S X R l b V R 5 c G U + P E l 0 Z W 1 Q Y X R o P l N l Y 3 R p b 2 4 x L 0 l u c H V 0 R X h h Y 3 Q l M j A o N i k v V 2 F h c m R l J T I w d m V y d m F u Z 2 V u M T w v S X R l b V B h d G g + P C 9 J d G V t T G 9 j Y X R p b 2 4 + P F N 0 Y W J s Z U V u d H J p Z X M v P j w v S X R l b T 4 8 S X R l b T 4 8 S X R l b U x v Y 2 F 0 a W 9 u P j x J d G V t V H l w Z T 5 G b 3 J t d W x h P C 9 J d G V t V H l w Z T 4 8 S X R l b V B h d G g + U 2 V j d G l v b j E v S W 5 w d X R F e G F j d C U y M C g 2 K S 9 L b 2 x v b W 1 l b i U y M H N h b W V u Z 2 V 2 b 2 V n Z D I 8 L 0 l 0 Z W 1 Q Y X R o P j w v S X R l b U x v Y 2 F 0 a W 9 u P j x T d G F i b G V F b n R y a W V z L z 4 8 L 0 l 0 Z W 0 + P E l 0 Z W 0 + P E l 0 Z W 1 M b 2 N h d G l v b j 4 8 S X R l b V R 5 c G U + R m 9 y b X V s Y T w v S X R l b V R 5 c G U + P E l 0 Z W 1 Q Y X R o P l N l Y 3 R p b 2 4 x L 0 l u c H V 0 R X h h Y 3 Q l M j A o N i k v V 2 F h c m R l J T I w d m V y d m F u Z 2 V u M j w v S X R l b V B h d G g + P C 9 J d G V t T G 9 j Y X R p b 2 4 + P F N 0 Y W J s Z U V u d H J p Z X M v P j w v S X R l b T 4 8 S X R l b T 4 8 S X R l b U x v Y 2 F 0 a W 9 u P j x J d G V t V H l w Z T 5 G b 3 J t d W x h P C 9 J d G V t V H l w Z T 4 8 S X R l b V B h d G g + U 2 V j d G l v b j E v S W 5 w d X R F e G F j d C U y M C g 2 K S 9 L b 2 x v b W 1 l b i U y M H N h b W V u Z 2 V 2 b 2 V n Z D M 8 L 0 l 0 Z W 1 Q Y X R o P j w v S X R l b U x v Y 2 F 0 a W 9 u P j x T d G F i b G V F b n R y a W V z L z 4 8 L 0 l 0 Z W 0 + P E l 0 Z W 0 + P E l 0 Z W 1 M b 2 N h d G l v b j 4 8 S X R l b V R 5 c G U + R m 9 y b X V s Y T w v S X R l b V R 5 c G U + P E l 0 Z W 1 Q Y X R o P l N l Y 3 R p b 2 4 x L 0 l u c H V 0 R X h h Y 3 Q l M j A o N i k v S 2 9 s b 2 0 l M j B n Z W R 1 c G x p Y 2 V l c m Q x P C 9 J d G V t U G F 0 a D 4 8 L 0 l 0 Z W 1 M b 2 N h d G l v b j 4 8 U 3 R h Y m x l R W 5 0 c m l l c y 8 + P C 9 J d G V t P j x J d G V t P j x J d G V t T G 9 j Y X R p b 2 4 + P E l 0 Z W 1 U e X B l P k Z v c m 1 1 b G E 8 L 0 l 0 Z W 1 U e X B l P j x J d G V t U G F 0 a D 5 T Z W N 0 a W 9 u M S 9 J b n B 1 d E V 4 Y W N 0 J T I w K D Y p L 0 d l J U M z J U F C e H R y Y W h l Z X J k Z S U y M G V l c n N 0 Z S U y M H R l a 2 V u c z w v S X R l b V B h d G g + P C 9 J d G V t T G 9 j Y X R p b 2 4 + P F N 0 Y W J s Z U V u d H J p Z X M v P j w v S X R l b T 4 8 S X R l b T 4 8 S X R l b U x v Y 2 F 0 a W 9 u P j x J d G V t V H l w Z T 5 G b 3 J t d W x h P C 9 J d G V t V H l w Z T 4 8 S X R l b V B h d G g + U 2 V j d G l v b j E v S W 5 w d X R F e G F j d C U y M C g 2 K S 9 O Y W 1 l b i U y M H Z h b i U y M G t v b G 9 t b W V u J T I w Z 2 V 3 a W p 6 a W d k P C 9 J d G V t U G F 0 a D 4 8 L 0 l 0 Z W 1 M b 2 N h d G l v b j 4 8 U 3 R h Y m x l R W 5 0 c m l l c y 8 + P C 9 J d G V t P j x J d G V t P j x J d G V t T G 9 j Y X R p b 2 4 + P E l 0 Z W 1 U e X B l P k Z v c m 1 1 b G E 8 L 0 l 0 Z W 1 U e X B l P j x J d G V t U G F 0 a D 5 T Z W N 0 a W 9 u M S 9 J b n B 1 d E V 4 Y W N 0 J T I w K D Y p L 1 R 5 c G U l M j B n Z X d p a n p p Z 2 Q x P C 9 J d G V t U G F 0 a D 4 8 L 0 l 0 Z W 1 M b 2 N h d G l v b j 4 8 U 3 R h Y m x l R W 5 0 c m l l c y 8 + P C 9 J d G V t P j x J d G V t P j x J d G V t T G 9 j Y X R p b 2 4 + P E l 0 Z W 1 U e X B l P k Z v c m 1 1 b G E 8 L 0 l 0 Z W 1 U e X B l P j x J d G V t U G F 0 a D 5 T Z W N 0 a W 9 u M S 9 J b n B 1 d E V 4 Y W N 0 J T I w K D Y p L 1 F 1 Z X J 5 J 3 M l M j B z Y W 1 l b m d l d m 9 l Z 2 Q 8 L 0 l 0 Z W 1 Q Y X R o P j w v S X R l b U x v Y 2 F 0 a W 9 u P j x T d G F i b G V F b n R y a W V z L z 4 8 L 0 l 0 Z W 0 + P E l 0 Z W 0 + P E l 0 Z W 1 M b 2 N h d G l v b j 4 8 S X R l b V R 5 c G U + R m 9 y b X V s Y T w v S X R l b V R 5 c G U + P E l 0 Z W 1 Q Y X R o P l N l Y 3 R p b 2 4 x L 0 l u c H V 0 R X h h Y 3 Q l M j A o N i k v S 2 x h c 3 N l c y U y M H V p d G d l d m 9 1 d 2 V u P C 9 J d G V t U G F 0 a D 4 8 L 0 l 0 Z W 1 M b 2 N h d G l v b j 4 8 U 3 R h Y m x l R W 5 0 c m l l c y 8 + P C 9 J d G V t P j x J d G V t P j x J d G V t T G 9 j Y X R p b 2 4 + P E l 0 Z W 1 U e X B l P k Z v c m 1 1 b G E 8 L 0 l 0 Z W 1 U e X B l P j x J d G V t U G F 0 a D 5 T Z W N 0 a W 9 u M S 9 J b n B 1 d E V 4 Y W N 0 J T I w K D Y p L 0 t v b G 9 t b W V u J T I w d m V y d 2 l q Z G V y Z D w v S X R l b V B h d G g + P C 9 J d G V t T G 9 j Y X R p b 2 4 + P F N 0 Y W J s Z U V u d H J p Z X M v P j w v S X R l b T 4 8 S X R l b T 4 8 S X R l b U x v Y 2 F 0 a W 9 u P j x J d G V t V H l w Z T 5 G b 3 J t d W x h P C 9 J d G V t V H l w Z T 4 8 S X R l b V B h d G g + U 2 V j d G l v b j E v S W 5 w d X R F e G F j d C U y M C g 2 K S 9 H Z S V D M y V B Q n h 0 c m F o Z W V y Z G U l M j B l Z X J z d G U l M j B 0 Z W t l b n M x P C 9 J d G V t U G F 0 a D 4 8 L 0 l 0 Z W 1 M b 2 N h d G l v b j 4 8 U 3 R h Y m x l R W 5 0 c m l l c y 8 + P C 9 J d G V t P j x J d G V t P j x J d G V t T G 9 j Y X R p b 2 4 + P E l 0 Z W 1 U e X B l P k Z v c m 1 1 b G E 8 L 0 l 0 Z W 1 U e X B l P j x J d G V t U G F 0 a D 5 T Z W N 0 a W 9 u M S 9 J b n B 1 d E V 4 Y W N 0 J T I w K D Y p L 1 d h Y X J k Z S U y M H Z l c n Z h b m d l b j M 8 L 0 l 0 Z W 1 Q Y X R o P j w v S X R l b U x v Y 2 F 0 a W 9 u P j x T d G F i b G V F b n R y a W V z L z 4 8 L 0 l 0 Z W 0 + P E l 0 Z W 0 + P E l 0 Z W 1 M b 2 N h d G l v b j 4 8 S X R l b V R 5 c G U + R m 9 y b X V s Y T w v S X R l b V R 5 c G U + P E l 0 Z W 1 Q Y X R o P l N l Y 3 R p b 2 4 x L 0 l u c H V 0 R X h h Y 3 Q l M j A o N i k v V 2 F h c m R l J T I w d m V y d m F u Z 2 V u N D w v S X R l b V B h d G g + P C 9 J d G V t T G 9 j Y X R p b 2 4 + P F N 0 Y W J s Z U V u d H J p Z X M v P j w v S X R l b T 4 8 S X R l b T 4 8 S X R l b U x v Y 2 F 0 a W 9 u P j x J d G V t V H l w Z T 5 G b 3 J t d W x h P C 9 J d G V t V H l w Z T 4 8 S X R l b V B h d G g + U 2 V j d G l v b j E v S W 5 w d X R F e G F j d C U y M C g 2 K S 9 O Y W 1 l b i U y M H Z h b i U y M G t v b G 9 t b W V u J T I w Z 2 V 3 a W p 6 a W d k M T w v S X R l b V B h d G g + P C 9 J d G V t T G 9 j Y X R p b 2 4 + P F N 0 Y W J s Z U V u d H J p Z X M v P j w v S X R l b T 4 8 S X R l b T 4 8 S X R l b U x v Y 2 F 0 a W 9 u P j x J d G V t V H l w Z T 5 G b 3 J t d W x h P C 9 J d G V t V H l w Z T 4 8 S X R l b V B h d G g + U 2 V j d G l v b j E v S W 5 w d X R F e G F j d C U y M C g 2 K S 9 B Y W 5 n Z X B h c 3 R l J T I w a 2 9 s b 2 0 l M j B 0 b 2 V n Z X Z v Z W d k P C 9 J d G V t U G F 0 a D 4 8 L 0 l 0 Z W 1 M b 2 N h d G l v b j 4 8 U 3 R h Y m x l R W 5 0 c m l l c y 8 + P C 9 J d G V t P j x J d G V t P j x J d G V t T G 9 j Y X R p b 2 4 + P E l 0 Z W 1 U e X B l P k Z v c m 1 1 b G E 8 L 0 l 0 Z W 1 U e X B l P j x J d G V t U G F 0 a D 5 T Z W N 0 a W 9 u M S 9 J b n B 1 d E V 4 Y W N 0 J T I w K D Y p L 1 F 1 Z X J 5 J T I w d G 9 l Z 2 V 2 b 2 V n Z D w v S X R l b V B h d G g + P C 9 J d G V t T G 9 j Y X R p b 2 4 + P F N 0 Y W J s Z U V u d H J p Z X M v P j w v S X R l b T 4 8 S X R l b T 4 8 S X R l b U x v Y 2 F 0 a W 9 u P j x J d G V t V H l w Z T 5 G b 3 J t d W x h P C 9 J d G V t V H l w Z T 4 8 S X R l b V B h d G g + U 2 V j d G l v b j E v S 2 x h c 3 N l c y U y M C g 2 K S 9 C c m 9 u P C 9 J d G V t U G F 0 a D 4 8 L 0 l 0 Z W 1 M b 2 N h d G l v b j 4 8 U 3 R h Y m x l R W 5 0 c m l l c y 8 + P C 9 J d G V t P j x J d G V t P j x J d G V t T G 9 j Y X R p b 2 4 + P E l 0 Z W 1 U e X B l P k Z v c m 1 1 b G E 8 L 0 l 0 Z W 1 U e X B l P j x J d G V t U G F 0 a D 5 T Z W N 0 a W 9 u M S 9 L b G F z c 2 V z J T I w K D Y p L 1 R 5 c G U l M j B n Z X d p a n p p Z 2 Q 8 L 0 l 0 Z W 1 Q Y X R o P j w v S X R l b U x v Y 2 F 0 a W 9 u P j x T d G F i b G V F b n R y a W V z L z 4 8 L 0 l 0 Z W 0 + P E l 0 Z W 0 + P E l 0 Z W 1 M b 2 N h d G l v b j 4 8 S X R l b V R 5 c G U + R m 9 y b X V s Y T w v S X R l b V R 5 c G U + P E l 0 Z W 1 Q Y X R o P l N l Y 3 R p b 2 4 x L 0 J l Z 3 J v d G l u Z y U y M D I w M j A l M j A o N i k v Q n J v b j w v S X R l b V B h d G g + P C 9 J d G V t T G 9 j Y X R p b 2 4 + P F N 0 Y W J s Z U V u d H J p Z X M v P j w v S X R l b T 4 8 S X R l b T 4 8 S X R l b U x v Y 2 F 0 a W 9 u P j x J d G V t V H l w Z T 5 G b 3 J t d W x h P C 9 J d G V t V H l w Z T 4 8 S X R l b V B h d G g + U 2 V j d G l v b j E v Q m V n c m 9 0 a W 5 n J T I w M j A y M C U y M C g 2 K S 9 S a W p l b i U y M G d l Z m l s d G V y Z D w v S X R l b V B h d G g + P C 9 J d G V t T G 9 j Y X R p b 2 4 + P F N 0 Y W J s Z U V u d H J p Z X M v P j w v S X R l b T 4 8 S X R l b T 4 8 S X R l b U x v Y 2 F 0 a W 9 u P j x J d G V t V H l w Z T 5 G b 3 J t d W x h P C 9 J d G V t V H l w Z T 4 8 S X R l b V B h d G g + U 2 V j d G l v b j E v Q m V n c m 9 0 a W 5 n J T I w M j A y M C U y M C g 2 K S 9 U e X B l J T I w Z 2 V 3 a W p 6 a W d k P C 9 J d G V t U G F 0 a D 4 8 L 0 l 0 Z W 1 M b 2 N h d G l v b j 4 8 U 3 R h Y m x l R W 5 0 c m l l c y 8 + P C 9 J d G V t P j x J d G V t P j x J d G V t T G 9 j Y X R p b 2 4 + P E l 0 Z W 1 U e X B l P k Z v c m 1 1 b G E 8 L 0 l 0 Z W 1 U e X B l P j x J d G V t U G F 0 a D 5 T Z W N 0 a W 9 u M S 9 C Z W d y b 3 R p b m c l M j A y M D I w J T I w K D Y p L 0 J v d m V u c 3 R l J T I w c m l q Z W 4 l M j B 2 Z X J 3 a W p k Z X J k P C 9 J d G V t U G F 0 a D 4 8 L 0 l 0 Z W 1 M b 2 N h d G l v b j 4 8 U 3 R h Y m x l R W 5 0 c m l l c y 8 + P C 9 J d G V t P j x J d G V t P j x J d G V t T G 9 j Y X R p b 2 4 + P E l 0 Z W 1 U e X B l P k Z v c m 1 1 b G E 8 L 0 l 0 Z W 1 U e X B l P j x J d G V t U G F 0 a D 5 T Z W N 0 a W 9 u M S 9 C Z W d y b 3 R p b m c l M j A y M D I w J T I w K D Y p L 0 t v b G 9 t b W V u J T I w d m V y d 2 l q Z G V y Z D w v S X R l b V B h d G g + P C 9 J d G V t T G 9 j Y X R p b 2 4 + P F N 0 Y W J s Z U V u d H J p Z X M v P j w v S X R l b T 4 8 S X R l b T 4 8 S X R l b U x v Y 2 F 0 a W 9 u P j x J d G V t V H l w Z T 5 G b 3 J t d W x h P C 9 J d G V t V H l w Z T 4 8 S X R l b V B h d G g + U 2 V j d G l v b j E v Q m V n c m 9 0 a W 5 n J T I w M j A y M C U y M C g 2 K S 9 O Y W 1 l b i U y M H Z h b i U y M G t v b G 9 t b W V u J T I w Z 2 V 3 a W p 6 a W d k P C 9 J d G V t U G F 0 a D 4 8 L 0 l 0 Z W 1 M b 2 N h d G l v b j 4 8 U 3 R h Y m x l R W 5 0 c m l l c y 8 + P C 9 J d G V t P j x J d G V t P j x J d G V t T G 9 j Y X R p b 2 4 + P E l 0 Z W 1 U e X B l P k Z v c m 1 1 b G E 8 L 0 l 0 Z W 1 U e X B l P j x J d G V t U G F 0 a D 5 T Z W N 0 a W 9 u M S 9 C Z W d y b 3 R p b m c l M j A y M D I w J T I w K D Y p L 0 t v b G 9 t J T I w Z 2 V k d X B s a W N l Z X J k P C 9 J d G V t U G F 0 a D 4 8 L 0 l 0 Z W 1 M b 2 N h d G l v b j 4 8 U 3 R h Y m x l R W 5 0 c m l l c y 8 + P C 9 J d G V t P j x J d G V t P j x J d G V t T G 9 j Y X R p b 2 4 + P E l 0 Z W 1 U e X B l P k Z v c m 1 1 b G E 8 L 0 l 0 Z W 1 U e X B l P j x J d G V t U G F 0 a D 5 T Z W N 0 a W 9 u M S 9 C Z W d y b 3 R p b m c l M j A y M D I w J T I w K D Y p L 1 d h Y X J k Z S U y M H Z l c n Z h b m d l b j I 8 L 0 l 0 Z W 1 Q Y X R o P j w v S X R l b U x v Y 2 F 0 a W 9 u P j x T d G F i b G V F b n R y a W V z L z 4 8 L 0 l 0 Z W 0 + P E l 0 Z W 0 + P E l 0 Z W 1 M b 2 N h d G l v b j 4 8 S X R l b V R 5 c G U + R m 9 y b X V s Y T w v S X R l b V R 5 c G U + P E l 0 Z W 1 Q Y X R o P l N l Y 3 R p b 2 4 x L 0 J l Z 3 J v d G l u Z y U y M D I w M j A l M j A o N i k v S 2 9 s b 2 0 l M j B n Z W R 1 c G x p Y 2 V l c m Q x P C 9 J d G V t U G F 0 a D 4 8 L 0 l 0 Z W 1 M b 2 N h d G l v b j 4 8 U 3 R h Y m x l R W 5 0 c m l l c y 8 + P C 9 J d G V t P j x J d G V t P j x J d G V t T G 9 j Y X R p b 2 4 + P E l 0 Z W 1 U e X B l P k Z v c m 1 1 b G E 8 L 0 l 0 Z W 1 U e X B l P j x J d G V t U G F 0 a D 5 T Z W N 0 a W 9 u M S 9 C Z W d y b 3 R p b m c l M j A y M D I w J T I w K D Y p L 0 5 h b W V u J T I w d m F u J T I w a 2 9 s b 2 1 t Z W 4 l M j B n Z X d p a n p p Z 2 Q z P C 9 J d G V t U G F 0 a D 4 8 L 0 l 0 Z W 1 M b 2 N h d G l v b j 4 8 U 3 R h Y m x l R W 5 0 c m l l c y 8 + P C 9 J d G V t P j x J d G V t P j x J d G V t T G 9 j Y X R p b 2 4 + P E l 0 Z W 1 U e X B l P k Z v c m 1 1 b G E 8 L 0 l 0 Z W 1 U e X B l P j x J d G V t U G F 0 a D 5 T Z W N 0 a W 9 u M S 9 C Z W d y b 3 R p b m c l M j A y M D I w J T I w K D Y p L 0 d l J U M z J U F C e H R y Y W h l Z X J k Z S U y M G V l c n N 0 Z S U y M H R l a 2 V u c z w v S X R l b V B h d G g + P C 9 J d G V t T G 9 j Y X R p b 2 4 + P F N 0 Y W J s Z U V u d H J p Z X M v P j w v S X R l b T 4 8 S X R l b T 4 8 S X R l b U x v Y 2 F 0 a W 9 u P j x J d G V t V H l w Z T 5 G b 3 J t d W x h P C 9 J d G V t V H l w Z T 4 8 S X R l b V B h d G g + U 2 V j d G l v b j E v Q m V n c m 9 0 a W 5 n J T I w M j A y M C U y M C g 2 K S 9 J b m d l d m 9 l Z 2 R l J T I w Z W V y c 3 R l J T I w d G V r Z W 5 z P C 9 J d G V t U G F 0 a D 4 8 L 0 l 0 Z W 1 M b 2 N h d G l v b j 4 8 U 3 R h Y m x l R W 5 0 c m l l c y 8 + P C 9 J d G V t P j x J d G V t P j x J d G V t T G 9 j Y X R p b 2 4 + P E l 0 Z W 1 U e X B l P k Z v c m 1 1 b G E 8 L 0 l 0 Z W 1 U e X B l P j x J d G V t U G F 0 a D 5 T Z W N 0 a W 9 u M S 9 C Z W d y b 3 R p b m c l M j A y M D I w J T I w K D Y p L 1 d h Y X J k Z S U y M H Z l c n Z h b m d l b j w v S X R l b V B h d G g + P C 9 J d G V t T G 9 j Y X R p b 2 4 + P F N 0 Y W J s Z U V u d H J p Z X M v P j w v S X R l b T 4 8 S X R l b T 4 8 S X R l b U x v Y 2 F 0 a W 9 u P j x J d G V t V H l w Z T 5 G b 3 J t d W x h P C 9 J d G V t V H l w Z T 4 8 S X R l b V B h d G g + U 2 V j d G l v b j E v Q m V n c m 9 0 a W 5 n J T I w M j A y M C U y M C g 2 K S 9 X Y W F y Z G U l M j B 2 Z X J 2 Y W 5 n Z W 4 x P C 9 J d G V t U G F 0 a D 4 8 L 0 l 0 Z W 1 M b 2 N h d G l v b j 4 8 U 3 R h Y m x l R W 5 0 c m l l c y 8 + P C 9 J d G V t P j x J d G V t P j x J d G V t T G 9 j Y X R p b 2 4 + P E l 0 Z W 1 U e X B l P k Z v c m 1 1 b G E 8 L 0 l 0 Z W 1 U e X B l P j x J d G V t U G F 0 a D 5 T Z W N 0 a W 9 u M S 9 C Z W d y b 3 R p b m c l M j A y M D I w J T I w K D Y p L 0 5 h b W V u J T I w d m F u J T I w a 2 9 s b 2 1 t Z W 4 l M j B n Z X d p a n p p Z 2 Q x P C 9 J d G V t U G F 0 a D 4 8 L 0 l 0 Z W 1 M b 2 N h d G l v b j 4 8 U 3 R h Y m x l R W 5 0 c m l l c y 8 + P C 9 J d G V t P j x J d G V t P j x J d G V t T G 9 j Y X R p b 2 4 + P E l 0 Z W 1 U e X B l P k Z v c m 1 1 b G E 8 L 0 l 0 Z W 1 U e X B l P j x J d G V t U G F 0 a D 5 T Z W N 0 a W 9 u M S 9 C Z W d y b 3 R p b m c l M j A y M D I w J T I w K D Y p L 0 t v b G 9 t J T I w c 3 B s a X R z Z W 4 l M j B v c C U y M H N j a G V p Z G l u Z 3 N 0 Z W t l b j w v S X R l b V B h d G g + P C 9 J d G V t T G 9 j Y X R p b 2 4 + P F N 0 Y W J s Z U V u d H J p Z X M v P j w v S X R l b T 4 8 S X R l b T 4 8 S X R l b U x v Y 2 F 0 a W 9 u P j x J d G V t V H l w Z T 5 G b 3 J t d W x h P C 9 J d G V t V H l w Z T 4 8 S X R l b V B h d G g + U 2 V j d G l v b j E v Q m V n c m 9 0 a W 5 n J T I w M j A y M C U y M C g 2 K S 9 U e X B l J T I w Z 2 V 3 a W p 6 a W d k M T w v S X R l b V B h d G g + P C 9 J d G V t T G 9 j Y X R p b 2 4 + P F N 0 Y W J s Z U V u d H J p Z X M v P j w v S X R l b T 4 8 S X R l b T 4 8 S X R l b U x v Y 2 F 0 a W 9 u P j x J d G V t V H l w Z T 5 G b 3 J t d W x h P C 9 J d G V t V H l w Z T 4 8 S X R l b V B h d G g + U 2 V j d G l v b j E v Q m V n c m 9 0 a W 5 n J T I w M j A y M C U y M C g 2 K S 9 O Y W 1 l b i U y M H Z h b i U y M G t v b G 9 t b W V u J T I w Z 2 V 3 a W p 6 a W d k M j w v S X R l b V B h d G g + P C 9 J d G V t T G 9 j Y X R p b 2 4 + P F N 0 Y W J s Z U V u d H J p Z X M v P j w v S X R l b T 4 8 S X R l b T 4 8 S X R l b U x v Y 2 F 0 a W 9 u P j x J d G V t V H l w Z T 5 G b 3 J t d W x h P C 9 J d G V t V H l w Z T 4 8 S X R l b V B h d G g + U 2 V j d G l v b j E v Q m V n c m 9 0 a W 5 n J T I w M j A y M C U y M C g 2 K S 9 W Z X J t Z W 5 p Z 3 Z 1 b G R p Z 2 R l J T I w a 2 9 s b 2 0 8 L 0 l 0 Z W 1 Q Y X R o P j w v S X R l b U x v Y 2 F 0 a W 9 u P j x T d G F i b G V F b n R y a W V z L z 4 8 L 0 l 0 Z W 0 + P E l 0 Z W 0 + P E l 0 Z W 1 M b 2 N h d G l v b j 4 8 S X R l b V R 5 c G U + R m 9 y b X V s Y T w v S X R l b V R 5 c G U + P E l 0 Z W 1 Q Y X R o P l N l Y 3 R p b 2 4 x L 0 J l Z 3 J v d G l u Z y U y M D I w M j A l M j A o N i k v V H l w Z S U y M G d l d 2 l q e m l n Z D I 8 L 0 l 0 Z W 1 Q Y X R o P j w v S X R l b U x v Y 2 F 0 a W 9 u P j x T d G F i b G V F b n R y a W V z L z 4 8 L 0 l 0 Z W 0 + P E l 0 Z W 0 + P E l 0 Z W 1 M b 2 N h d G l v b j 4 8 S X R l b V R 5 c G U + R m 9 y b X V s Y T w v S X R l b V R 5 c G U + P E l 0 Z W 1 Q Y X R o P l N l Y 3 R p b 2 4 x L 0 J l Z 3 J v d G l u Z y U y M D I w M j A l M j A o N i k v U X V l c n k n c y U y M H N h b W V u Z 2 V 2 b 2 V n Z D w v S X R l b V B h d G g + P C 9 J d G V t T G 9 j Y X R p b 2 4 + P F N 0 Y W J s Z U V u d H J p Z X M v P j w v S X R l b T 4 8 S X R l b T 4 8 S X R l b U x v Y 2 F 0 a W 9 u P j x J d G V t V H l w Z T 5 G b 3 J t d W x h P C 9 J d G V t V H l w Z T 4 8 S X R l b V B h d G g + U 2 V j d G l v b j E v Q m V n c m 9 0 a W 5 n J T I w M j A y M C U y M C g 2 K S 9 L b G F z c 2 V z J T I w d W l 0 Z 2 V 2 b 3 V 3 Z W 4 8 L 0 l 0 Z W 1 Q Y X R o P j w v S X R l b U x v Y 2 F 0 a W 9 u P j x T d G F i b G V F b n R y a W V z L z 4 8 L 0 l 0 Z W 0 + P E l 0 Z W 0 + P E l 0 Z W 1 M b 2 N h d G l v b j 4 8 S X R l b V R 5 c G U + R m 9 y b X V s Y T w v S X R l b V R 5 c G U + P E l 0 Z W 1 Q Y X R o P l N l Y 3 R p b 2 4 x L 0 J l Z 3 J v d G l u Z y U y M D I w M j A l M j A o N i k v S 2 9 s b 2 1 t Z W 4 l M j B 2 Z X J 3 a W p k Z X J k M j w v S X R l b V B h d G g + P C 9 J d G V t T G 9 j Y X R p b 2 4 + P F N 0 Y W J s Z U V u d H J p Z X M v P j w v S X R l b T 4 8 S X R l b T 4 8 S X R l b U x v Y 2 F 0 a W 9 u P j x J d G V t V H l w Z T 5 G b 3 J t d W x h P C 9 J d G V t V H l w Z T 4 8 S X R l b V B h d G g + U 2 V j d G l v b j E v Q m V n c m 9 0 a W 5 n J T I w M j A y M C U y M C g 2 K S 9 B Y W 5 n Z X B h c 3 R l J T I w a 2 9 s b 2 0 l M j B 0 b 2 V n Z X Z v Z W d k P C 9 J d G V t U G F 0 a D 4 8 L 0 l 0 Z W 1 M b 2 N h d G l v b j 4 8 U 3 R h Y m x l R W 5 0 c m l l c y 8 + P C 9 J d G V t P j x J d G V t P j x J d G V t T G 9 j Y X R p b 2 4 + P E l 0 Z W 1 U e X B l P k Z v c m 1 1 b G E 8 L 0 l 0 Z W 1 U e X B l P j x J d G V t U G F 0 a D 5 T Z W N 0 a W 9 u M S 9 C Z W d y b 3 R p b m c l M j A y M D I w J T I w K D Y p L 0 F h b m d l c G F z d G U l M j B r b 2 x v b S U y M H R v Z W d l d m 9 l Z 2 Q x P C 9 J d G V t U G F 0 a D 4 8 L 0 l 0 Z W 1 M b 2 N h d G l v b j 4 8 U 3 R h Y m x l R W 5 0 c m l l c y 8 + P C 9 J d G V t P j x J d G V t P j x J d G V t T G 9 j Y X R p b 2 4 + P E l 0 Z W 1 U e X B l P k Z v c m 1 1 b G E 8 L 0 l 0 Z W 1 U e X B l P j x J d G V t U G F 0 a D 5 T Z W N 0 a W 9 u M S 9 J b n B 1 d E V 4 Y W N 0 J T I w K D c p L 0 J y b 2 4 8 L 0 l 0 Z W 1 Q Y X R o P j w v S X R l b U x v Y 2 F 0 a W 9 u P j x T d G F i b G V F b n R y a W V z L z 4 8 L 0 l 0 Z W 0 + P E l 0 Z W 0 + P E l 0 Z W 1 M b 2 N h d G l v b j 4 8 S X R l b V R 5 c G U + R m 9 y b X V s Y T w v S X R l b V R 5 c G U + P E l 0 Z W 1 Q Y X R o P l N l Y 3 R p b 2 4 x L 0 l u c H V 0 R X h h Y 3 Q l M j A o N y k v V H l w Z S U y M G d l d 2 l q e m l n Z D w v S X R l b V B h d G g + P C 9 J d G V t T G 9 j Y X R p b 2 4 + P F N 0 Y W J s Z U V u d H J p Z X M v P j w v S X R l b T 4 8 S X R l b T 4 8 S X R l b U x v Y 2 F 0 a W 9 u P j x J d G V t V H l w Z T 5 G b 3 J t d W x h P C 9 J d G V t V H l w Z T 4 8 S X R l b V B h d G g + U 2 V j d G l v b j E v S W 5 w d X R F e G F j d C U y M C g 3 K S 9 L b 2 x v b S U y M G d l Z H V w b G l j Z W V y Z D I 8 L 0 l 0 Z W 1 Q Y X R o P j w v S X R l b U x v Y 2 F 0 a W 9 u P j x T d G F i b G V F b n R y a W V z L z 4 8 L 0 l 0 Z W 0 + P E l 0 Z W 0 + P E l 0 Z W 1 M b 2 N h d G l v b j 4 8 S X R l b V R 5 c G U + R m 9 y b X V s Y T w v S X R l b V R 5 c G U + P E l 0 Z W 1 Q Y X R o P l N l Y 3 R p b 2 4 x L 0 l u c H V 0 R X h h Y 3 Q l M j A o N y k v R 2 U l Q z M l Q U J 4 d H J h a G V l c m Q l M j B q Y W F y P C 9 J d G V t U G F 0 a D 4 8 L 0 l 0 Z W 1 M b 2 N h d G l v b j 4 8 U 3 R h Y m x l R W 5 0 c m l l c y 8 + P C 9 J d G V t P j x J d G V t P j x J d G V t T G 9 j Y X R p b 2 4 + P E l 0 Z W 1 U e X B l P k Z v c m 1 1 b G E 8 L 0 l 0 Z W 1 U e X B l P j x J d G V t U G F 0 a D 5 T Z W N 0 a W 9 u M S 9 J b n B 1 d E V 4 Y W N 0 J T I w K D c p L 0 5 h b W V u J T I w d m F u J T I w a 2 9 s b 2 1 t Z W 4 l M j B n Z X d p a n p p Z 2 Q y P C 9 J d G V t U G F 0 a D 4 8 L 0 l 0 Z W 1 M b 2 N h d G l v b j 4 8 U 3 R h Y m x l R W 5 0 c m l l c y 8 + P C 9 J d G V t P j x J d G V t P j x J d G V t T G 9 j Y X R p b 2 4 + P E l 0 Z W 1 U e X B l P k Z v c m 1 1 b G E 8 L 0 l 0 Z W 1 U e X B l P j x J d G V t U G F 0 a D 5 T Z W N 0 a W 9 u M S 9 J b n B 1 d E V 4 Y W N 0 J T I w K D c p L 0 d l J U M z J U F C e H R y Y W h l Z X J k Z S U y M G 1 h Y W 5 k P C 9 J d G V t U G F 0 a D 4 8 L 0 l 0 Z W 1 M b 2 N h d G l v b j 4 8 U 3 R h Y m x l R W 5 0 c m l l c y 8 + P C 9 J d G V t P j x J d G V t P j x J d G V t T G 9 j Y X R p b 2 4 + P E l 0 Z W 1 U e X B l P k Z v c m 1 1 b G E 8 L 0 l 0 Z W 1 U e X B l P j x J d G V t U G F 0 a D 5 T Z W N 0 a W 9 u M S 9 J b n B 1 d E V 4 Y W N 0 J T I w K D c p L 0 d l J U M z J U F C e H R y Y W h l Z X J k Z S U y M G R h d H V t P C 9 J d G V t U G F 0 a D 4 8 L 0 l 0 Z W 1 M b 2 N h d G l v b j 4 8 U 3 R h Y m x l R W 5 0 c m l l c y 8 + P C 9 J d G V t P j x J d G V t P j x J d G V t T G 9 j Y X R p b 2 4 + P E l 0 Z W 1 U e X B l P k Z v c m 1 1 b G E 8 L 0 l 0 Z W 1 U e X B l P j x J d G V t U G F 0 a D 5 T Z W N 0 a W 9 u M S 9 J b n B 1 d E V 4 Y W N 0 J T I w K D c p L 0 t v b G 9 t J T I w Z 2 V k d X B s a W N l Z X J k P C 9 J d G V t U G F 0 a D 4 8 L 0 l 0 Z W 1 M b 2 N h d G l v b j 4 8 U 3 R h Y m x l R W 5 0 c m l l c y 8 + P C 9 J d G V t P j x J d G V t P j x J d G V t T G 9 j Y X R p b 2 4 + P E l 0 Z W 1 U e X B l P k Z v c m 1 1 b G E 8 L 0 l 0 Z W 1 U e X B l P j x J d G V t U G F 0 a D 5 T Z W N 0 a W 9 u M S 9 J b n B 1 d E V 4 Y W N 0 J T I w K D c p L 0 t v b G 9 t b W V u J T I w c 2 F t Z W 5 n Z X Z v Z W d k P C 9 J d G V t U G F 0 a D 4 8 L 0 l 0 Z W 1 M b 2 N h d G l v b j 4 8 U 3 R h Y m x l R W 5 0 c m l l c y 8 + P C 9 J d G V t P j x J d G V t P j x J d G V t T G 9 j Y X R p b 2 4 + P E l 0 Z W 1 U e X B l P k Z v c m 1 1 b G E 8 L 0 l 0 Z W 1 U e X B l P j x J d G V t U G F 0 a D 5 T Z W N 0 a W 9 u M S 9 J b n B 1 d E V 4 Y W N 0 J T I w K D c p L 1 d h Y X J k Z S U y M H Z l c n Z h b m d l b j w v S X R l b V B h d G g + P C 9 J d G V t T G 9 j Y X R p b 2 4 + P F N 0 Y W J s Z U V u d H J p Z X M v P j w v S X R l b T 4 8 S X R l b T 4 8 S X R l b U x v Y 2 F 0 a W 9 u P j x J d G V t V H l w Z T 5 G b 3 J t d W x h P C 9 J d G V t V H l w Z T 4 8 S X R l b V B h d G g + U 2 V j d G l v b j E v S W 5 w d X R F e G F j d C U y M C g 3 K S 9 W Z X J t Z W 5 p Z 3 Z 1 b G R p Z 2 R l J T I w a 2 9 s b 2 0 8 L 0 l 0 Z W 1 Q Y X R o P j w v S X R l b U x v Y 2 F 0 a W 9 u P j x T d G F i b G V F b n R y a W V z L z 4 8 L 0 l 0 Z W 0 + P E l 0 Z W 0 + P E l 0 Z W 1 M b 2 N h d G l v b j 4 8 S X R l b V R 5 c G U + R m 9 y b X V s Y T w v S X R l b V R 5 c G U + P E l 0 Z W 1 Q Y X R o P l N l Y 3 R p b 2 4 x L 0 l u c H V 0 R X h h Y 3 Q l M j A o N y k v S 2 9 s b 2 1 t Z W 4 l M j B z Y W 1 l b m d l d m 9 l Z 2 Q x P C 9 J d G V t U G F 0 a D 4 8 L 0 l 0 Z W 1 M b 2 N h d G l v b j 4 8 U 3 R h Y m x l R W 5 0 c m l l c y 8 + P C 9 J d G V t P j x J d G V t P j x J d G V t T G 9 j Y X R p b 2 4 + P E l 0 Z W 1 U e X B l P k Z v c m 1 1 b G E 8 L 0 l 0 Z W 1 U e X B l P j x J d G V t U G F 0 a D 5 T Z W N 0 a W 9 u M S 9 J b n B 1 d E V 4 Y W N 0 J T I w K D c p L 1 d h Y X J k Z S U y M H Z l c n Z h b m d l b j E 8 L 0 l 0 Z W 1 Q Y X R o P j w v S X R l b U x v Y 2 F 0 a W 9 u P j x T d G F i b G V F b n R y a W V z L z 4 8 L 0 l 0 Z W 0 + P E l 0 Z W 0 + P E l 0 Z W 1 M b 2 N h d G l v b j 4 8 S X R l b V R 5 c G U + R m 9 y b X V s Y T w v S X R l b V R 5 c G U + P E l 0 Z W 1 Q Y X R o P l N l Y 3 R p b 2 4 x L 0 l u c H V 0 R X h h Y 3 Q l M j A o N y k v S 2 9 s b 2 1 t Z W 4 l M j B z Y W 1 l b m d l d m 9 l Z 2 Q y P C 9 J d G V t U G F 0 a D 4 8 L 0 l 0 Z W 1 M b 2 N h d G l v b j 4 8 U 3 R h Y m x l R W 5 0 c m l l c y 8 + P C 9 J d G V t P j x J d G V t P j x J d G V t T G 9 j Y X R p b 2 4 + P E l 0 Z W 1 U e X B l P k Z v c m 1 1 b G E 8 L 0 l 0 Z W 1 U e X B l P j x J d G V t U G F 0 a D 5 T Z W N 0 a W 9 u M S 9 J b n B 1 d E V 4 Y W N 0 J T I w K D c p L 1 d h Y X J k Z S U y M H Z l c n Z h b m d l b j I 8 L 0 l 0 Z W 1 Q Y X R o P j w v S X R l b U x v Y 2 F 0 a W 9 u P j x T d G F i b G V F b n R y a W V z L z 4 8 L 0 l 0 Z W 0 + P E l 0 Z W 0 + P E l 0 Z W 1 M b 2 N h d G l v b j 4 8 S X R l b V R 5 c G U + R m 9 y b X V s Y T w v S X R l b V R 5 c G U + P E l 0 Z W 1 Q Y X R o P l N l Y 3 R p b 2 4 x L 0 l u c H V 0 R X h h Y 3 Q l M j A o N y k v S 2 9 s b 2 1 t Z W 4 l M j B z Y W 1 l b m d l d m 9 l Z 2 Q z P C 9 J d G V t U G F 0 a D 4 8 L 0 l 0 Z W 1 M b 2 N h d G l v b j 4 8 U 3 R h Y m x l R W 5 0 c m l l c y 8 + P C 9 J d G V t P j x J d G V t P j x J d G V t T G 9 j Y X R p b 2 4 + P E l 0 Z W 1 U e X B l P k Z v c m 1 1 b G E 8 L 0 l 0 Z W 1 U e X B l P j x J d G V t U G F 0 a D 5 T Z W N 0 a W 9 u M S 9 J b n B 1 d E V 4 Y W N 0 J T I w K D c p L 0 t v b G 9 t J T I w Z 2 V k d X B s a W N l Z X J k M T w v S X R l b V B h d G g + P C 9 J d G V t T G 9 j Y X R p b 2 4 + P F N 0 Y W J s Z U V u d H J p Z X M v P j w v S X R l b T 4 8 S X R l b T 4 8 S X R l b U x v Y 2 F 0 a W 9 u P j x J d G V t V H l w Z T 5 G b 3 J t d W x h P C 9 J d G V t V H l w Z T 4 8 S X R l b V B h d G g + U 2 V j d G l v b j E v S W 5 w d X R F e G F j d C U y M C g 3 K S 9 H Z S V D M y V B Q n h 0 c m F o Z W V y Z G U l M j B l Z X J z d G U l M j B 0 Z W t l b n M 8 L 0 l 0 Z W 1 Q Y X R o P j w v S X R l b U x v Y 2 F 0 a W 9 u P j x T d G F i b G V F b n R y a W V z L z 4 8 L 0 l 0 Z W 0 + P E l 0 Z W 0 + P E l 0 Z W 1 M b 2 N h d G l v b j 4 8 S X R l b V R 5 c G U + R m 9 y b X V s Y T w v S X R l b V R 5 c G U + P E l 0 Z W 1 Q Y X R o P l N l Y 3 R p b 2 4 x L 0 l u c H V 0 R X h h Y 3 Q l M j A o N y k v T m F t Z W 4 l M j B 2 Y W 4 l M j B r b 2 x v b W 1 l b i U y M G d l d 2 l q e m l n Z D w v S X R l b V B h d G g + P C 9 J d G V t T G 9 j Y X R p b 2 4 + P F N 0 Y W J s Z U V u d H J p Z X M v P j w v S X R l b T 4 8 S X R l b T 4 8 S X R l b U x v Y 2 F 0 a W 9 u P j x J d G V t V H l w Z T 5 G b 3 J t d W x h P C 9 J d G V t V H l w Z T 4 8 S X R l b V B h d G g + U 2 V j d G l v b j E v S W 5 w d X R F e G F j d C U y M C g 3 K S 9 U e X B l J T I w Z 2 V 3 a W p 6 a W d k M T w v S X R l b V B h d G g + P C 9 J d G V t T G 9 j Y X R p b 2 4 + P F N 0 Y W J s Z U V u d H J p Z X M v P j w v S X R l b T 4 8 S X R l b T 4 8 S X R l b U x v Y 2 F 0 a W 9 u P j x J d G V t V H l w Z T 5 G b 3 J t d W x h P C 9 J d G V t V H l w Z T 4 8 S X R l b V B h d G g + U 2 V j d G l v b j E v S W 5 w d X R F e G F j d C U y M C g 3 K S 9 R d W V y e S d z J T I w c 2 F t Z W 5 n Z X Z v Z W d k P C 9 J d G V t U G F 0 a D 4 8 L 0 l 0 Z W 1 M b 2 N h d G l v b j 4 8 U 3 R h Y m x l R W 5 0 c m l l c y 8 + P C 9 J d G V t P j x J d G V t P j x J d G V t T G 9 j Y X R p b 2 4 + P E l 0 Z W 1 U e X B l P k Z v c m 1 1 b G E 8 L 0 l 0 Z W 1 U e X B l P j x J d G V t U G F 0 a D 5 T Z W N 0 a W 9 u M S 9 J b n B 1 d E V 4 Y W N 0 J T I w K D c p L 0 t s Y X N z Z X M l M j B 1 a X R n Z X Z v d X d l b j w v S X R l b V B h d G g + P C 9 J d G V t T G 9 j Y X R p b 2 4 + P F N 0 Y W J s Z U V u d H J p Z X M v P j w v S X R l b T 4 8 S X R l b T 4 8 S X R l b U x v Y 2 F 0 a W 9 u P j x J d G V t V H l w Z T 5 G b 3 J t d W x h P C 9 J d G V t V H l w Z T 4 8 S X R l b V B h d G g + U 2 V j d G l v b j E v S W 5 w d X R F e G F j d C U y M C g 3 K S 9 L b 2 x v b W 1 l b i U y M H Z l c n d p a m R l c m Q 8 L 0 l 0 Z W 1 Q Y X R o P j w v S X R l b U x v Y 2 F 0 a W 9 u P j x T d G F i b G V F b n R y a W V z L z 4 8 L 0 l 0 Z W 0 + P E l 0 Z W 0 + P E l 0 Z W 1 M b 2 N h d G l v b j 4 8 S X R l b V R 5 c G U + R m 9 y b X V s Y T w v S X R l b V R 5 c G U + P E l 0 Z W 1 Q Y X R o P l N l Y 3 R p b 2 4 x L 0 l u c H V 0 R X h h Y 3 Q l M j A o N y k v R 2 U l Q z M l Q U J 4 d H J h a G V l c m R l J T I w Z W V y c 3 R l J T I w d G V r Z W 5 z M T w v S X R l b V B h d G g + P C 9 J d G V t T G 9 j Y X R p b 2 4 + P F N 0 Y W J s Z U V u d H J p Z X M v P j w v S X R l b T 4 8 S X R l b T 4 8 S X R l b U x v Y 2 F 0 a W 9 u P j x J d G V t V H l w Z T 5 G b 3 J t d W x h P C 9 J d G V t V H l w Z T 4 8 S X R l b V B h d G g + U 2 V j d G l v b j E v S W 5 w d X R F e G F j d C U y M C g 3 K S 9 X Y W F y Z G U l M j B 2 Z X J 2 Y W 5 n Z W 4 z P C 9 J d G V t U G F 0 a D 4 8 L 0 l 0 Z W 1 M b 2 N h d G l v b j 4 8 U 3 R h Y m x l R W 5 0 c m l l c y 8 + P C 9 J d G V t P j x J d G V t P j x J d G V t T G 9 j Y X R p b 2 4 + P E l 0 Z W 1 U e X B l P k Z v c m 1 1 b G E 8 L 0 l 0 Z W 1 U e X B l P j x J d G V t U G F 0 a D 5 T Z W N 0 a W 9 u M S 9 J b n B 1 d E V 4 Y W N 0 J T I w K D c p L 1 d h Y X J k Z S U y M H Z l c n Z h b m d l b j Q 8 L 0 l 0 Z W 1 Q Y X R o P j w v S X R l b U x v Y 2 F 0 a W 9 u P j x T d G F i b G V F b n R y a W V z L z 4 8 L 0 l 0 Z W 0 + P E l 0 Z W 0 + P E l 0 Z W 1 M b 2 N h d G l v b j 4 8 S X R l b V R 5 c G U + R m 9 y b X V s Y T w v S X R l b V R 5 c G U + P E l 0 Z W 1 Q Y X R o P l N l Y 3 R p b 2 4 x L 0 l u c H V 0 R X h h Y 3 Q l M j A o N y k v T m F t Z W 4 l M j B 2 Y W 4 l M j B r b 2 x v b W 1 l b i U y M G d l d 2 l q e m l n Z D E 8 L 0 l 0 Z W 1 Q Y X R o P j w v S X R l b U x v Y 2 F 0 a W 9 u P j x T d G F i b G V F b n R y a W V z L z 4 8 L 0 l 0 Z W 0 + P E l 0 Z W 0 + P E l 0 Z W 1 M b 2 N h d G l v b j 4 8 S X R l b V R 5 c G U + R m 9 y b X V s Y T w v S X R l b V R 5 c G U + P E l 0 Z W 1 Q Y X R o P l N l Y 3 R p b 2 4 x L 0 l u c H V 0 R X h h Y 3 Q l M j A o N y k v Q W F u Z 2 V w Y X N 0 Z S U y M G t v b G 9 t J T I w d G 9 l Z 2 V 2 b 2 V n Z D w v S X R l b V B h d G g + P C 9 J d G V t T G 9 j Y X R p b 2 4 + P F N 0 Y W J s Z U V u d H J p Z X M v P j w v S X R l b T 4 8 S X R l b T 4 8 S X R l b U x v Y 2 F 0 a W 9 u P j x J d G V t V H l w Z T 5 G b 3 J t d W x h P C 9 J d G V t V H l w Z T 4 8 S X R l b V B h d G g + U 2 V j d G l v b j E v S W 5 w d X R F e G F j d C U y M C g 3 K S 9 R d W V y e S U y M H R v Z W d l d m 9 l Z 2 Q 8 L 0 l 0 Z W 1 Q Y X R o P j w v S X R l b U x v Y 2 F 0 a W 9 u P j x T d G F i b G V F b n R y a W V z L z 4 8 L 0 l 0 Z W 0 + P E l 0 Z W 0 + P E l 0 Z W 1 M b 2 N h d G l v b j 4 8 S X R l b V R 5 c G U + R m 9 y b X V s Y T w v S X R l b V R 5 c G U + P E l 0 Z W 1 Q Y X R o P l N l Y 3 R p b 2 4 x L 0 t s Y X N z Z X M l M j A o N y k v Q n J v b j w v S X R l b V B h d G g + P C 9 J d G V t T G 9 j Y X R p b 2 4 + P F N 0 Y W J s Z U V u d H J p Z X M v P j w v S X R l b T 4 8 S X R l b T 4 8 S X R l b U x v Y 2 F 0 a W 9 u P j x J d G V t V H l w Z T 5 G b 3 J t d W x h P C 9 J d G V t V H l w Z T 4 8 S X R l b V B h d G g + U 2 V j d G l v b j E v S 2 x h c 3 N l c y U y M C g 3 K S 9 U e X B l J T I w Z 2 V 3 a W p 6 a W d k P C 9 J d G V t U G F 0 a D 4 8 L 0 l 0 Z W 1 M b 2 N h d G l v b j 4 8 U 3 R h Y m x l R W 5 0 c m l l c y 8 + P C 9 J d G V t P j x J d G V t P j x J d G V t T G 9 j Y X R p b 2 4 + P E l 0 Z W 1 U e X B l P k Z v c m 1 1 b G E 8 L 0 l 0 Z W 1 U e X B l P j x J d G V t U G F 0 a D 5 T Z W N 0 a W 9 u M S 9 C Z W d y b 3 R p b m c l M j A y M D I w J T I w K D c p L 0 J y b 2 4 8 L 0 l 0 Z W 1 Q Y X R o P j w v S X R l b U x v Y 2 F 0 a W 9 u P j x T d G F i b G V F b n R y a W V z L z 4 8 L 0 l 0 Z W 0 + P E l 0 Z W 0 + P E l 0 Z W 1 M b 2 N h d G l v b j 4 8 S X R l b V R 5 c G U + R m 9 y b X V s Y T w v S X R l b V R 5 c G U + P E l 0 Z W 1 Q Y X R o P l N l Y 3 R p b 2 4 x L 0 J l Z 3 J v d G l u Z y U y M D I w M j A l M j A o N y k v U m l q Z W 4 l M j B n Z W Z p b H R l c m Q 8 L 0 l 0 Z W 1 Q Y X R o P j w v S X R l b U x v Y 2 F 0 a W 9 u P j x T d G F i b G V F b n R y a W V z L z 4 8 L 0 l 0 Z W 0 + P E l 0 Z W 0 + P E l 0 Z W 1 M b 2 N h d G l v b j 4 8 S X R l b V R 5 c G U + R m 9 y b X V s Y T w v S X R l b V R 5 c G U + P E l 0 Z W 1 Q Y X R o P l N l Y 3 R p b 2 4 x L 0 J l Z 3 J v d G l u Z y U y M D I w M j A l M j A o N y k v V H l w Z S U y M G d l d 2 l q e m l n Z D w v S X R l b V B h d G g + P C 9 J d G V t T G 9 j Y X R p b 2 4 + P F N 0 Y W J s Z U V u d H J p Z X M v P j w v S X R l b T 4 8 S X R l b T 4 8 S X R l b U x v Y 2 F 0 a W 9 u P j x J d G V t V H l w Z T 5 G b 3 J t d W x h P C 9 J d G V t V H l w Z T 4 8 S X R l b V B h d G g + U 2 V j d G l v b j E v Q m V n c m 9 0 a W 5 n J T I w M j A y M C U y M C g 3 K S 9 C b 3 Z l b n N 0 Z S U y M H J p a m V u J T I w d m V y d 2 l q Z G V y Z D w v S X R l b V B h d G g + P C 9 J d G V t T G 9 j Y X R p b 2 4 + P F N 0 Y W J s Z U V u d H J p Z X M v P j w v S X R l b T 4 8 S X R l b T 4 8 S X R l b U x v Y 2 F 0 a W 9 u P j x J d G V t V H l w Z T 5 G b 3 J t d W x h P C 9 J d G V t V H l w Z T 4 8 S X R l b V B h d G g + U 2 V j d G l v b j E v Q m V n c m 9 0 a W 5 n J T I w M j A y M C U y M C g 3 K S 9 L b 2 x v b W 1 l b i U y M H Z l c n d p a m R l c m Q 8 L 0 l 0 Z W 1 Q Y X R o P j w v S X R l b U x v Y 2 F 0 a W 9 u P j x T d G F i b G V F b n R y a W V z L z 4 8 L 0 l 0 Z W 0 + P E l 0 Z W 0 + P E l 0 Z W 1 M b 2 N h d G l v b j 4 8 S X R l b V R 5 c G U + R m 9 y b X V s Y T w v S X R l b V R 5 c G U + P E l 0 Z W 1 Q Y X R o P l N l Y 3 R p b 2 4 x L 0 J l Z 3 J v d G l u Z y U y M D I w M j A l M j A o N y k v T m F t Z W 4 l M j B 2 Y W 4 l M j B r b 2 x v b W 1 l b i U y M G d l d 2 l q e m l n Z D w v S X R l b V B h d G g + P C 9 J d G V t T G 9 j Y X R p b 2 4 + P F N 0 Y W J s Z U V u d H J p Z X M v P j w v S X R l b T 4 8 S X R l b T 4 8 S X R l b U x v Y 2 F 0 a W 9 u P j x J d G V t V H l w Z T 5 G b 3 J t d W x h P C 9 J d G V t V H l w Z T 4 8 S X R l b V B h d G g + U 2 V j d G l v b j E v Q m V n c m 9 0 a W 5 n J T I w M j A y M C U y M C g 3 K S 9 L b 2 x v b S U y M G d l Z H V w b G l j Z W V y Z D w v S X R l b V B h d G g + P C 9 J d G V t T G 9 j Y X R p b 2 4 + P F N 0 Y W J s Z U V u d H J p Z X M v P j w v S X R l b T 4 8 S X R l b T 4 8 S X R l b U x v Y 2 F 0 a W 9 u P j x J d G V t V H l w Z T 5 G b 3 J t d W x h P C 9 J d G V t V H l w Z T 4 8 S X R l b V B h d G g + U 2 V j d G l v b j E v Q m V n c m 9 0 a W 5 n J T I w M j A y M C U y M C g 3 K S 9 X Y W F y Z G U l M j B 2 Z X J 2 Y W 5 n Z W 4 y P C 9 J d G V t U G F 0 a D 4 8 L 0 l 0 Z W 1 M b 2 N h d G l v b j 4 8 U 3 R h Y m x l R W 5 0 c m l l c y 8 + P C 9 J d G V t P j x J d G V t P j x J d G V t T G 9 j Y X R p b 2 4 + P E l 0 Z W 1 U e X B l P k Z v c m 1 1 b G E 8 L 0 l 0 Z W 1 U e X B l P j x J d G V t U G F 0 a D 5 T Z W N 0 a W 9 u M S 9 C Z W d y b 3 R p b m c l M j A y M D I w J T I w K D c p L 0 t v b G 9 t J T I w Z 2 V k d X B s a W N l Z X J k M T w v S X R l b V B h d G g + P C 9 J d G V t T G 9 j Y X R p b 2 4 + P F N 0 Y W J s Z U V u d H J p Z X M v P j w v S X R l b T 4 8 S X R l b T 4 8 S X R l b U x v Y 2 F 0 a W 9 u P j x J d G V t V H l w Z T 5 G b 3 J t d W x h P C 9 J d G V t V H l w Z T 4 8 S X R l b V B h d G g + U 2 V j d G l v b j E v Q m V n c m 9 0 a W 5 n J T I w M j A y M C U y M C g 3 K S 9 O Y W 1 l b i U y M H Z h b i U y M G t v b G 9 t b W V u J T I w Z 2 V 3 a W p 6 a W d k M z w v S X R l b V B h d G g + P C 9 J d G V t T G 9 j Y X R p b 2 4 + P F N 0 Y W J s Z U V u d H J p Z X M v P j w v S X R l b T 4 8 S X R l b T 4 8 S X R l b U x v Y 2 F 0 a W 9 u P j x J d G V t V H l w Z T 5 G b 3 J t d W x h P C 9 J d G V t V H l w Z T 4 8 S X R l b V B h d G g + U 2 V j d G l v b j E v Q m V n c m 9 0 a W 5 n J T I w M j A y M C U y M C g 3 K S 9 H Z S V D M y V B Q n h 0 c m F o Z W V y Z G U l M j B l Z X J z d G U l M j B 0 Z W t l b n M 8 L 0 l 0 Z W 1 Q Y X R o P j w v S X R l b U x v Y 2 F 0 a W 9 u P j x T d G F i b G V F b n R y a W V z L z 4 8 L 0 l 0 Z W 0 + P E l 0 Z W 0 + P E l 0 Z W 1 M b 2 N h d G l v b j 4 8 S X R l b V R 5 c G U + R m 9 y b X V s Y T w v S X R l b V R 5 c G U + P E l 0 Z W 1 Q Y X R o P l N l Y 3 R p b 2 4 x L 0 J l Z 3 J v d G l u Z y U y M D I w M j A l M j A o N y k v S W 5 n Z X Z v Z W d k Z S U y M G V l c n N 0 Z S U y M H R l a 2 V u c z w v S X R l b V B h d G g + P C 9 J d G V t T G 9 j Y X R p b 2 4 + P F N 0 Y W J s Z U V u d H J p Z X M v P j w v S X R l b T 4 8 S X R l b T 4 8 S X R l b U x v Y 2 F 0 a W 9 u P j x J d G V t V H l w Z T 5 G b 3 J t d W x h P C 9 J d G V t V H l w Z T 4 8 S X R l b V B h d G g + U 2 V j d G l v b j E v Q m V n c m 9 0 a W 5 n J T I w M j A y M C U y M C g 3 K S 9 X Y W F y Z G U l M j B 2 Z X J 2 Y W 5 n Z W 4 8 L 0 l 0 Z W 1 Q Y X R o P j w v S X R l b U x v Y 2 F 0 a W 9 u P j x T d G F i b G V F b n R y a W V z L z 4 8 L 0 l 0 Z W 0 + P E l 0 Z W 0 + P E l 0 Z W 1 M b 2 N h d G l v b j 4 8 S X R l b V R 5 c G U + R m 9 y b X V s Y T w v S X R l b V R 5 c G U + P E l 0 Z W 1 Q Y X R o P l N l Y 3 R p b 2 4 x L 0 J l Z 3 J v d G l u Z y U y M D I w M j A l M j A o N y k v V 2 F h c m R l J T I w d m V y d m F u Z 2 V u M T w v S X R l b V B h d G g + P C 9 J d G V t T G 9 j Y X R p b 2 4 + P F N 0 Y W J s Z U V u d H J p Z X M v P j w v S X R l b T 4 8 S X R l b T 4 8 S X R l b U x v Y 2 F 0 a W 9 u P j x J d G V t V H l w Z T 5 G b 3 J t d W x h P C 9 J d G V t V H l w Z T 4 8 S X R l b V B h d G g + U 2 V j d G l v b j E v Q m V n c m 9 0 a W 5 n J T I w M j A y M C U y M C g 3 K S 9 O Y W 1 l b i U y M H Z h b i U y M G t v b G 9 t b W V u J T I w Z 2 V 3 a W p 6 a W d k M T w v S X R l b V B h d G g + P C 9 J d G V t T G 9 j Y X R p b 2 4 + P F N 0 Y W J s Z U V u d H J p Z X M v P j w v S X R l b T 4 8 S X R l b T 4 8 S X R l b U x v Y 2 F 0 a W 9 u P j x J d G V t V H l w Z T 5 G b 3 J t d W x h P C 9 J d G V t V H l w Z T 4 8 S X R l b V B h d G g + U 2 V j d G l v b j E v Q m V n c m 9 0 a W 5 n J T I w M j A y M C U y M C g 3 K S 9 L b 2 x v b S U y M H N w b G l 0 c 2 V u J T I w b 3 A l M j B z Y 2 h l a W R p b m d z d G V r Z W 4 8 L 0 l 0 Z W 1 Q Y X R o P j w v S X R l b U x v Y 2 F 0 a W 9 u P j x T d G F i b G V F b n R y a W V z L z 4 8 L 0 l 0 Z W 0 + P E l 0 Z W 0 + P E l 0 Z W 1 M b 2 N h d G l v b j 4 8 S X R l b V R 5 c G U + R m 9 y b X V s Y T w v S X R l b V R 5 c G U + P E l 0 Z W 1 Q Y X R o P l N l Y 3 R p b 2 4 x L 0 J l Z 3 J v d G l u Z y U y M D I w M j A l M j A o N y k v V H l w Z S U y M G d l d 2 l q e m l n Z D E 8 L 0 l 0 Z W 1 Q Y X R o P j w v S X R l b U x v Y 2 F 0 a W 9 u P j x T d G F i b G V F b n R y a W V z L z 4 8 L 0 l 0 Z W 0 + P E l 0 Z W 0 + P E l 0 Z W 1 M b 2 N h d G l v b j 4 8 S X R l b V R 5 c G U + R m 9 y b X V s Y T w v S X R l b V R 5 c G U + P E l 0 Z W 1 Q Y X R o P l N l Y 3 R p b 2 4 x L 0 J l Z 3 J v d G l u Z y U y M D I w M j A l M j A o N y k v T m F t Z W 4 l M j B 2 Y W 4 l M j B r b 2 x v b W 1 l b i U y M G d l d 2 l q e m l n Z D I 8 L 0 l 0 Z W 1 Q Y X R o P j w v S X R l b U x v Y 2 F 0 a W 9 u P j x T d G F i b G V F b n R y a W V z L z 4 8 L 0 l 0 Z W 0 + P E l 0 Z W 0 + P E l 0 Z W 1 M b 2 N h d G l v b j 4 8 S X R l b V R 5 c G U + R m 9 y b X V s Y T w v S X R l b V R 5 c G U + P E l 0 Z W 1 Q Y X R o P l N l Y 3 R p b 2 4 x L 0 J l Z 3 J v d G l u Z y U y M D I w M j A l M j A o N y k v V m V y b W V u a W d 2 d W x k a W d k Z S U y M G t v b G 9 t P C 9 J d G V t U G F 0 a D 4 8 L 0 l 0 Z W 1 M b 2 N h d G l v b j 4 8 U 3 R h Y m x l R W 5 0 c m l l c y 8 + P C 9 J d G V t P j x J d G V t P j x J d G V t T G 9 j Y X R p b 2 4 + P E l 0 Z W 1 U e X B l P k Z v c m 1 1 b G E 8 L 0 l 0 Z W 1 U e X B l P j x J d G V t U G F 0 a D 5 T Z W N 0 a W 9 u M S 9 C Z W d y b 3 R p b m c l M j A y M D I w J T I w K D c p L 1 R 5 c G U l M j B n Z X d p a n p p Z 2 Q y P C 9 J d G V t U G F 0 a D 4 8 L 0 l 0 Z W 1 M b 2 N h d G l v b j 4 8 U 3 R h Y m x l R W 5 0 c m l l c y 8 + P C 9 J d G V t P j x J d G V t P j x J d G V t T G 9 j Y X R p b 2 4 + P E l 0 Z W 1 U e X B l P k Z v c m 1 1 b G E 8 L 0 l 0 Z W 1 U e X B l P j x J d G V t U G F 0 a D 5 T Z W N 0 a W 9 u M S 9 C Z W d y b 3 R p b m c l M j A y M D I w J T I w K D c p L 1 F 1 Z X J 5 J 3 M l M j B z Y W 1 l b m d l d m 9 l Z 2 Q 8 L 0 l 0 Z W 1 Q Y X R o P j w v S X R l b U x v Y 2 F 0 a W 9 u P j x T d G F i b G V F b n R y a W V z L z 4 8 L 0 l 0 Z W 0 + P E l 0 Z W 0 + P E l 0 Z W 1 M b 2 N h d G l v b j 4 8 S X R l b V R 5 c G U + R m 9 y b X V s Y T w v S X R l b V R 5 c G U + P E l 0 Z W 1 Q Y X R o P l N l Y 3 R p b 2 4 x L 0 J l Z 3 J v d G l u Z y U y M D I w M j A l M j A o N y k v S 2 x h c 3 N l c y U y M H V p d G d l d m 9 1 d 2 V u P C 9 J d G V t U G F 0 a D 4 8 L 0 l 0 Z W 1 M b 2 N h d G l v b j 4 8 U 3 R h Y m x l R W 5 0 c m l l c y 8 + P C 9 J d G V t P j x J d G V t P j x J d G V t T G 9 j Y X R p b 2 4 + P E l 0 Z W 1 U e X B l P k Z v c m 1 1 b G E 8 L 0 l 0 Z W 1 U e X B l P j x J d G V t U G F 0 a D 5 T Z W N 0 a W 9 u M S 9 C Z W d y b 3 R p b m c l M j A y M D I w J T I w K D c p L 0 t v b G 9 t b W V u J T I w d m V y d 2 l q Z G V y Z D I 8 L 0 l 0 Z W 1 Q Y X R o P j w v S X R l b U x v Y 2 F 0 a W 9 u P j x T d G F i b G V F b n R y a W V z L z 4 8 L 0 l 0 Z W 0 + P E l 0 Z W 0 + P E l 0 Z W 1 M b 2 N h d G l v b j 4 8 S X R l b V R 5 c G U + R m 9 y b X V s Y T w v S X R l b V R 5 c G U + P E l 0 Z W 1 Q Y X R o P l N l Y 3 R p b 2 4 x L 0 J l Z 3 J v d G l u Z y U y M D I w M j A l M j A o N y k v Q W F u Z 2 V w Y X N 0 Z S U y M G t v b G 9 t J T I w d G 9 l Z 2 V 2 b 2 V n Z D w v S X R l b V B h d G g + P C 9 J d G V t T G 9 j Y X R p b 2 4 + P F N 0 Y W J s Z U V u d H J p Z X M v P j w v S X R l b T 4 8 S X R l b T 4 8 S X R l b U x v Y 2 F 0 a W 9 u P j x J d G V t V H l w Z T 5 G b 3 J t d W x h P C 9 J d G V t V H l w Z T 4 8 S X R l b V B h d G g + U 2 V j d G l v b j E v Q m V n c m 9 0 a W 5 n J T I w M j A y M C U y M C g 3 K S 9 B Y W 5 n Z X B h c 3 R l J T I w a 2 9 s b 2 0 l M j B 0 b 2 V n Z X Z v Z W d k M T 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J g E A A A E A A A D Q j J 3 f A R X R E Y x 6 A M B P w p f r A Q A A A H i m B 2 L / N d Z C q T Q h m G v + f p I A A A A A A g A A A A A A E G Y A A A A B A A A g A A A A j J A V J O S w A W j J B X 7 G Y n + z D R V e Y G 0 b 0 j 3 l W B o 0 e V r S + y U A A A A A D o A A A A A C A A A g A A A A / J N N 0 a a C / 2 + t / L 4 c S 8 2 u Z F r z H 8 a B K V q x 1 t / 8 m / Z X T m t Q A A A A S K p U I V q n W y o o 4 E G U 3 O R M Y c 3 w e r 9 y i q Y f 4 t b j c R / A 6 S m m V R S h A n C G 6 3 2 1 r b h S b h n O o 6 R V k s I R Z V k H C d 5 n u 1 e K 3 b X O R t c G L D g v l G Z B D y 8 u z / l A A A A A n g r z R g g S p j J Y z 7 p Q g H Q u 2 a U U + F v M W F v + U N O D I v q B L t + + x C 0 g J G p + X 0 u u V w 2 i 0 8 R S J T / A 6 u i n / o A y D C g R o g 9 N C 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CC0E9217BE7FF249B3E685FFC866EDDF" ma:contentTypeVersion="18" ma:contentTypeDescription="Een nieuw document maken." ma:contentTypeScope="" ma:versionID="fd95084c9d3051a583a43fd0402219d8">
  <xsd:schema xmlns:xsd="http://www.w3.org/2001/XMLSchema" xmlns:xs="http://www.w3.org/2001/XMLSchema" xmlns:p="http://schemas.microsoft.com/office/2006/metadata/properties" xmlns:ns2="4951b68c-3f37-43f6-b9b1-051e5d277f4d" xmlns:ns3="15bf8341-14ba-437c-a659-0e3d7dba9128" targetNamespace="http://schemas.microsoft.com/office/2006/metadata/properties" ma:root="true" ma:fieldsID="3b0b531d073bb07aad470703d4d03362" ns2:_="" ns3:_="">
    <xsd:import namespace="4951b68c-3f37-43f6-b9b1-051e5d277f4d"/>
    <xsd:import namespace="15bf8341-14ba-437c-a659-0e3d7dba912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51b68c-3f37-43f6-b9b1-051e5d277f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011d893-1b8f-4218-8d5b-be4dd9553f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bf8341-14ba-437c-a659-0e3d7dba9128"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dba048c4-47d3-499a-9f7e-088f97fdc0ba}" ma:internalName="TaxCatchAll" ma:showField="CatchAllData" ma:web="15bf8341-14ba-437c-a659-0e3d7dba91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627572-42C6-4E39-8CF2-9408BA045F3F}">
  <ds:schemaRefs>
    <ds:schemaRef ds:uri="http://schemas.microsoft.com/sharepoint/v3/contenttype/forms"/>
  </ds:schemaRefs>
</ds:datastoreItem>
</file>

<file path=customXml/itemProps2.xml><?xml version="1.0" encoding="utf-8"?>
<ds:datastoreItem xmlns:ds="http://schemas.openxmlformats.org/officeDocument/2006/customXml" ds:itemID="{18EADF4C-F16A-4C9A-ACDA-3E1B296BA1C4}">
  <ds:schemaRefs>
    <ds:schemaRef ds:uri="http://purl.org/dc/elements/1.1/"/>
    <ds:schemaRef ds:uri="http://schemas.microsoft.com/office/2006/documentManagement/types"/>
    <ds:schemaRef ds:uri="http://schemas.microsoft.com/office/infopath/2007/PartnerControls"/>
    <ds:schemaRef ds:uri="http://purl.org/dc/dcmitype/"/>
    <ds:schemaRef ds:uri="http://purl.org/dc/terms/"/>
    <ds:schemaRef ds:uri="http://www.w3.org/XML/1998/namespace"/>
    <ds:schemaRef ds:uri="http://schemas.openxmlformats.org/package/2006/metadata/core-properties"/>
    <ds:schemaRef ds:uri="15bf8341-14ba-437c-a659-0e3d7dba9128"/>
    <ds:schemaRef ds:uri="4951b68c-3f37-43f6-b9b1-051e5d277f4d"/>
    <ds:schemaRef ds:uri="http://schemas.microsoft.com/office/2006/metadata/properties"/>
  </ds:schemaRefs>
</ds:datastoreItem>
</file>

<file path=customXml/itemProps3.xml><?xml version="1.0" encoding="utf-8"?>
<ds:datastoreItem xmlns:ds="http://schemas.openxmlformats.org/officeDocument/2006/customXml" ds:itemID="{6F3C233E-8660-42D0-B868-A378C4D60F55}">
  <ds:schemaRefs>
    <ds:schemaRef ds:uri="http://schemas.microsoft.com/DataMashup"/>
  </ds:schemaRefs>
</ds:datastoreItem>
</file>

<file path=customXml/itemProps4.xml><?xml version="1.0" encoding="utf-8"?>
<ds:datastoreItem xmlns:ds="http://schemas.openxmlformats.org/officeDocument/2006/customXml" ds:itemID="{7B002B7B-2B3E-4755-9F22-B01356AF9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51b68c-3f37-43f6-b9b1-051e5d277f4d"/>
    <ds:schemaRef ds:uri="15bf8341-14ba-437c-a659-0e3d7dba91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Beleidsplan</vt:lpstr>
      <vt:lpstr>Beleidsplan!Afdrukbereik</vt:lpstr>
    </vt:vector>
  </TitlesOfParts>
  <Manager/>
  <Company>Bloso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schema beleidsplan 2017-2020</dc:title>
  <dc:subject/>
  <dc:creator>Patty Braeckmans</dc:creator>
  <cp:keywords/>
  <dc:description/>
  <cp:lastModifiedBy>Linde Panis</cp:lastModifiedBy>
  <cp:revision/>
  <dcterms:created xsi:type="dcterms:W3CDTF">2016-01-26T09:44:06Z</dcterms:created>
  <dcterms:modified xsi:type="dcterms:W3CDTF">2024-02-20T12:01:46Z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0x010100CC0E9217BE7FF249B3E685FFC866EDDF</vt:lpwstr>
  </property>
  <property fmtid="{D5CDD505-2E9C-101B-9397-08002B2CF9AE}" pid="3" name="MediaServiceImageTags">
    <vt:lpwstr/>
  </property>
</Properties>
</file>